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tabRatio="989"/>
  </bookViews>
  <sheets>
    <sheet name="PLANILHA ORÇAMENTÁRIA" sheetId="1" r:id="rId1"/>
    <sheet name="PLANILHA ORÇAMENTÁRIA (2)" sheetId="2" state="hidden" r:id="rId2"/>
    <sheet name="Composição Unitária " sheetId="4" r:id="rId3"/>
    <sheet name="Composição Unitária" sheetId="3" state="hidden" r:id="rId4"/>
  </sheets>
  <externalReferences>
    <externalReference r:id="rId5"/>
    <externalReference r:id="rId6"/>
  </externalReferences>
  <definedNames>
    <definedName name="_xlnm._FilterDatabase" localSheetId="3" hidden="1">'Composição Unitária'!$B$19:$H$1788</definedName>
    <definedName name="_xlnm._FilterDatabase" localSheetId="2" hidden="1">'Composição Unitária '!$B$19:$H$161</definedName>
    <definedName name="_xlnm._FilterDatabase" localSheetId="0" hidden="1">'PLANILHA ORÇAMENTÁRIA'!$B$1:$H$266</definedName>
    <definedName name="_xlnm._FilterDatabase" localSheetId="1">'PLANILHA ORÇAMENTÁRIA (2)'!$B$7:$G$199</definedName>
    <definedName name="_xlnm.Print_Area" localSheetId="3">'Composição Unitária'!$B$2:$H$1789</definedName>
    <definedName name="_xlnm.Print_Area" localSheetId="2">'Composição Unitária '!$B$2:$H$337</definedName>
    <definedName name="_xlnm.Print_Area" localSheetId="0">'PLANILHA ORÇAMENTÁRIA'!$B$1:$H$261</definedName>
    <definedName name="_xlnm.Print_Area" localSheetId="1">'PLANILHA ORÇAMENTÁRIA (2)'!$B$2:$G$200</definedName>
    <definedName name="Print_Area_0" localSheetId="3">'Composição Unitária'!$C$15:$H$1788</definedName>
    <definedName name="Print_Area_0" localSheetId="2">'Composição Unitária '!$C$15:$H$161</definedName>
    <definedName name="Print_Area_0" localSheetId="0">'PLANILHA ORÇAMENTÁRIA'!$C$15:$H$239</definedName>
    <definedName name="Print_Area_0" localSheetId="1">'PLANILHA ORÇAMENTÁRIA (2)'!$B$2:$G$200</definedName>
    <definedName name="Print_Area_0_0" localSheetId="3">'Composição Unitária'!$C$15:$H$1788</definedName>
    <definedName name="Print_Area_0_0" localSheetId="2">'Composição Unitária '!$C$15:$H$161</definedName>
    <definedName name="Print_Area_0_0" localSheetId="0">'PLANILHA ORÇAMENTÁRIA'!$C$15:$H$239</definedName>
    <definedName name="Print_Area_0_0" localSheetId="1">'PLANILHA ORÇAMENTÁRIA (2)'!$B$2:$G$200</definedName>
    <definedName name="Print_Area_0_0_0" localSheetId="3">'Composição Unitária'!$C$15:$H$1788</definedName>
    <definedName name="Print_Area_0_0_0" localSheetId="2">'Composição Unitária '!$C$15:$H$161</definedName>
    <definedName name="Print_Area_0_0_0" localSheetId="0">'PLANILHA ORÇAMENTÁRIA'!$C$15:$H$239</definedName>
    <definedName name="Print_Area_0_0_0" localSheetId="1">'PLANILHA ORÇAMENTÁRIA (2)'!$B$2:$G$200</definedName>
    <definedName name="Print_Area_0_0_0_0" localSheetId="3">'Composição Unitária'!$C$15:$H$1788</definedName>
    <definedName name="Print_Area_0_0_0_0" localSheetId="2">'Composição Unitária '!$C$15:$H$161</definedName>
    <definedName name="Print_Area_0_0_0_0" localSheetId="0">'PLANILHA ORÇAMENTÁRIA'!$C$15:$H$239</definedName>
    <definedName name="Print_Area_0_0_0_0" localSheetId="1">'PLANILHA ORÇAMENTÁRIA (2)'!$B$2:$G$200</definedName>
    <definedName name="Print_Area_0_0_0_0_0" localSheetId="3">'Composição Unitária'!$C$15:$H$1788</definedName>
    <definedName name="Print_Area_0_0_0_0_0" localSheetId="2">'Composição Unitária '!$C$15:$H$161</definedName>
    <definedName name="Print_Area_0_0_0_0_0" localSheetId="0">'PLANILHA ORÇAMENTÁRIA'!$C$15:$H$239</definedName>
    <definedName name="Print_Area_0_0_0_0_0" localSheetId="1">'PLANILHA ORÇAMENTÁRIA (2)'!$B$2:$G$200</definedName>
    <definedName name="Print_Area_0_0_0_0_0_0" localSheetId="3">'Composição Unitária'!$C$15:$H$1788</definedName>
    <definedName name="Print_Area_0_0_0_0_0_0" localSheetId="2">'Composição Unitária '!$C$15:$H$161</definedName>
    <definedName name="Print_Area_0_0_0_0_0_0" localSheetId="0">'PLANILHA ORÇAMENTÁRIA'!$C$15:$H$239</definedName>
    <definedName name="Print_Area_0_0_0_0_0_0" localSheetId="1">'PLANILHA ORÇAMENTÁRIA (2)'!$B$2:$G$200</definedName>
    <definedName name="Print_Area_0_0_0_0_0_0_0" localSheetId="3">'Composição Unitária'!$C$15:$H$1788</definedName>
    <definedName name="Print_Area_0_0_0_0_0_0_0" localSheetId="2">'Composição Unitária '!$C$15:$H$161</definedName>
    <definedName name="Print_Area_0_0_0_0_0_0_0" localSheetId="0">'PLANILHA ORÇAMENTÁRIA'!$C$15:$H$239</definedName>
    <definedName name="Print_Area_0_0_0_0_0_0_0" localSheetId="1">'PLANILHA ORÇAMENTÁRIA (2)'!$B$2:$G$200</definedName>
    <definedName name="Print_Area_0_0_0_0_0_0_0_0" localSheetId="3">'Composição Unitária'!$C$15:$H$1788</definedName>
    <definedName name="Print_Area_0_0_0_0_0_0_0_0" localSheetId="2">'Composição Unitária '!$C$15:$H$161</definedName>
    <definedName name="Print_Area_0_0_0_0_0_0_0_0" localSheetId="0">'PLANILHA ORÇAMENTÁRIA'!$C$15:$H$239</definedName>
    <definedName name="Print_Area_0_0_0_0_0_0_0_0" localSheetId="1">'PLANILHA ORÇAMENTÁRIA (2)'!$B$2:$G$200</definedName>
    <definedName name="Print_Area_0_0_0_0_0_0_0_0_0" localSheetId="0">'PLANILHA ORÇAMENTÁRIA'!$C$15:$H$239</definedName>
    <definedName name="Print_Area_0_0_0_0_0_0_0_0_0" localSheetId="1">'PLANILHA ORÇAMENTÁRIA (2)'!$B$2:$G$200</definedName>
    <definedName name="Print_Area_0_0_0_0_0_0_0_0_0_0" localSheetId="0">'PLANILHA ORÇAMENTÁRIA'!$C$15:$H$239</definedName>
    <definedName name="Print_Area_0_0_0_0_0_0_0_0_0_0" localSheetId="1">'PLANILHA ORÇAMENTÁRIA (2)'!$B$2:$G$200</definedName>
    <definedName name="Print_Area_0_0_0_0_0_0_0_0_0_0_0" localSheetId="0">'PLANILHA ORÇAMENTÁRIA'!$C$15:$H$239</definedName>
    <definedName name="Print_Area_0_0_0_0_0_0_0_0_0_0_0" localSheetId="1">'PLANILHA ORÇAMENTÁRIA (2)'!$B$2:$G$200</definedName>
    <definedName name="_xlnm.Print_Titles" localSheetId="3">'Composição Unitária'!$2:$20</definedName>
    <definedName name="_xlnm.Print_Titles" localSheetId="2">'Composição Unitária '!$2:$20</definedName>
    <definedName name="_xlnm.Print_Titles" localSheetId="0">'PLANILHA ORÇAMENTÁRIA'!$1:$20</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H314" i="4" l="1"/>
  <c r="H315" i="4"/>
  <c r="H316" i="4"/>
  <c r="H308" i="4"/>
  <c r="H309" i="4"/>
  <c r="H310" i="4"/>
  <c r="H287" i="4"/>
  <c r="H288" i="4"/>
  <c r="H179" i="1" l="1"/>
  <c r="H93" i="4" l="1"/>
  <c r="H246" i="4" l="1"/>
  <c r="H240" i="4"/>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F128" i="1" l="1"/>
  <c r="F129" i="1"/>
  <c r="H150" i="4" l="1"/>
  <c r="H151" i="4"/>
  <c r="H152" i="4"/>
  <c r="H153" i="4"/>
  <c r="H154" i="4"/>
  <c r="H155" i="4"/>
  <c r="H149" i="4"/>
  <c r="F127" i="1"/>
  <c r="H124" i="1"/>
  <c r="H239" i="4"/>
  <c r="H238" i="4"/>
  <c r="H148" i="4" l="1"/>
  <c r="H128" i="1" l="1"/>
  <c r="H276" i="4"/>
  <c r="H277" i="4"/>
  <c r="H278" i="4"/>
  <c r="H281" i="4"/>
  <c r="H237" i="4"/>
  <c r="H233" i="4"/>
  <c r="H234" i="4"/>
  <c r="H235" i="4"/>
  <c r="H275" i="4" l="1"/>
  <c r="H232" i="4"/>
  <c r="H119" i="1"/>
  <c r="H131" i="4"/>
  <c r="H132" i="4"/>
  <c r="H133" i="4"/>
  <c r="H134" i="4"/>
  <c r="H135" i="4"/>
  <c r="H136" i="4"/>
  <c r="H137" i="4"/>
  <c r="H130" i="4"/>
  <c r="H129" i="4" l="1"/>
  <c r="F125" i="1" l="1"/>
  <c r="H125" i="1" s="1"/>
  <c r="H127" i="1"/>
  <c r="F126" i="1"/>
  <c r="H126" i="1" s="1"/>
  <c r="F123" i="1"/>
  <c r="H123" i="1" s="1"/>
  <c r="H129" i="1"/>
  <c r="H140" i="4"/>
  <c r="H41" i="1"/>
  <c r="H320" i="4"/>
  <c r="H321" i="4"/>
  <c r="H319" i="4"/>
  <c r="H313" i="4"/>
  <c r="H307" i="4"/>
  <c r="H302" i="4"/>
  <c r="H303" i="4"/>
  <c r="H304" i="4"/>
  <c r="H301" i="4"/>
  <c r="H297" i="4"/>
  <c r="H298" i="4"/>
  <c r="H296" i="4"/>
  <c r="H292" i="4"/>
  <c r="H293" i="4"/>
  <c r="H291" i="4"/>
  <c r="H286" i="4"/>
  <c r="H285" i="4" s="1"/>
  <c r="H282" i="4"/>
  <c r="H283" i="4"/>
  <c r="H271" i="4"/>
  <c r="H272" i="4"/>
  <c r="H273" i="4"/>
  <c r="H270" i="4"/>
  <c r="H265" i="4"/>
  <c r="H266" i="4"/>
  <c r="H267" i="4"/>
  <c r="H264" i="4"/>
  <c r="H260" i="4"/>
  <c r="H261" i="4"/>
  <c r="H259" i="4"/>
  <c r="H255" i="4"/>
  <c r="H256" i="4"/>
  <c r="H254" i="4"/>
  <c r="H250" i="4"/>
  <c r="H251" i="4"/>
  <c r="H249" i="4"/>
  <c r="H244" i="4"/>
  <c r="H245" i="4"/>
  <c r="H243" i="4"/>
  <c r="H230" i="4"/>
  <c r="H229" i="4" s="1"/>
  <c r="H227" i="4"/>
  <c r="H226" i="4"/>
  <c r="H223" i="4"/>
  <c r="H222" i="4"/>
  <c r="H219" i="4"/>
  <c r="H218" i="4"/>
  <c r="H215" i="4"/>
  <c r="H214" i="4"/>
  <c r="H210" i="4"/>
  <c r="H209" i="4"/>
  <c r="H208" i="4"/>
  <c r="H207" i="4"/>
  <c r="H206" i="4"/>
  <c r="H205" i="4"/>
  <c r="H204" i="4"/>
  <c r="H203" i="4"/>
  <c r="H200" i="4"/>
  <c r="H199" i="4"/>
  <c r="H198" i="4"/>
  <c r="H197" i="4"/>
  <c r="H196" i="4"/>
  <c r="H193" i="4"/>
  <c r="H192" i="4"/>
  <c r="H191" i="4"/>
  <c r="H190" i="4"/>
  <c r="H189" i="4"/>
  <c r="H188" i="4"/>
  <c r="H185" i="4"/>
  <c r="H184" i="4"/>
  <c r="H183" i="4"/>
  <c r="H182" i="4"/>
  <c r="H181" i="4"/>
  <c r="H180" i="4"/>
  <c r="H177" i="4"/>
  <c r="H176" i="4"/>
  <c r="H175" i="4"/>
  <c r="H174" i="4"/>
  <c r="H173" i="4"/>
  <c r="H172" i="4"/>
  <c r="H23" i="1"/>
  <c r="H24" i="1"/>
  <c r="H25" i="1"/>
  <c r="H26" i="1"/>
  <c r="H27" i="1"/>
  <c r="H28" i="1"/>
  <c r="H29" i="1"/>
  <c r="H30" i="1"/>
  <c r="H32" i="1"/>
  <c r="H33" i="1"/>
  <c r="H34" i="1"/>
  <c r="H35" i="1"/>
  <c r="H36" i="1"/>
  <c r="H37" i="1"/>
  <c r="H38" i="1"/>
  <c r="F87" i="1"/>
  <c r="H76" i="1"/>
  <c r="H75" i="1"/>
  <c r="H92" i="4"/>
  <c r="F99" i="1"/>
  <c r="H79" i="4"/>
  <c r="H80" i="4"/>
  <c r="H78" i="4"/>
  <c r="H61" i="4"/>
  <c r="H62" i="4"/>
  <c r="H63" i="4"/>
  <c r="H64" i="4"/>
  <c r="H60" i="4"/>
  <c r="H70" i="1"/>
  <c r="H97" i="1"/>
  <c r="H242" i="4" l="1"/>
  <c r="H280" i="4"/>
  <c r="H122" i="1"/>
  <c r="H318" i="4"/>
  <c r="H290" i="4"/>
  <c r="H300" i="4"/>
  <c r="H312" i="4"/>
  <c r="H306" i="4"/>
  <c r="H295" i="4"/>
  <c r="H263" i="4"/>
  <c r="H269" i="4"/>
  <c r="H258" i="4"/>
  <c r="H217" i="4"/>
  <c r="H225" i="4"/>
  <c r="H253" i="4"/>
  <c r="H248" i="4"/>
  <c r="H221" i="4"/>
  <c r="H213" i="4"/>
  <c r="H195" i="4"/>
  <c r="H202" i="4"/>
  <c r="H171" i="4"/>
  <c r="H179" i="4"/>
  <c r="H187" i="4"/>
  <c r="H77" i="4"/>
  <c r="H59" i="4"/>
  <c r="H105" i="1" l="1"/>
  <c r="H87" i="1"/>
  <c r="H39" i="4"/>
  <c r="H38" i="4"/>
  <c r="F31" i="1"/>
  <c r="H31" i="1" s="1"/>
  <c r="H174" i="1"/>
  <c r="H168" i="1"/>
  <c r="F147" i="1"/>
  <c r="H147" i="1" s="1"/>
  <c r="F135" i="1"/>
  <c r="H135" i="1" s="1"/>
  <c r="F137" i="1"/>
  <c r="H137" i="1" s="1"/>
  <c r="H134" i="1"/>
  <c r="H110" i="1"/>
  <c r="H50" i="1"/>
  <c r="H46" i="1"/>
  <c r="H48" i="1"/>
  <c r="H47" i="1"/>
  <c r="H58" i="1"/>
  <c r="H27" i="4"/>
  <c r="H25" i="4"/>
  <c r="H40" i="1"/>
  <c r="H45" i="1"/>
  <c r="H43" i="1"/>
  <c r="H44" i="1"/>
  <c r="H165" i="4"/>
  <c r="H166" i="4"/>
  <c r="H167" i="4"/>
  <c r="H168" i="4"/>
  <c r="H169" i="4"/>
  <c r="H164" i="4"/>
  <c r="H91" i="1"/>
  <c r="H97" i="4"/>
  <c r="H98" i="4"/>
  <c r="H99" i="4"/>
  <c r="H100" i="4"/>
  <c r="H96" i="4"/>
  <c r="H49" i="1"/>
  <c r="H51" i="1"/>
  <c r="H52" i="1"/>
  <c r="H141" i="4"/>
  <c r="H142" i="4"/>
  <c r="H143" i="4"/>
  <c r="H144" i="4"/>
  <c r="H145" i="4"/>
  <c r="H146" i="4"/>
  <c r="H118" i="1"/>
  <c r="H120" i="1"/>
  <c r="H60" i="1"/>
  <c r="H61" i="1"/>
  <c r="H90" i="1"/>
  <c r="H86" i="4"/>
  <c r="H85" i="4"/>
  <c r="H84" i="4"/>
  <c r="H83" i="4"/>
  <c r="H140" i="1"/>
  <c r="H132" i="1"/>
  <c r="H133" i="1"/>
  <c r="H136" i="1"/>
  <c r="H138" i="1"/>
  <c r="H139" i="1"/>
  <c r="H141" i="1"/>
  <c r="H142" i="1"/>
  <c r="H143" i="1"/>
  <c r="H144" i="1"/>
  <c r="H145" i="1"/>
  <c r="H146" i="1"/>
  <c r="H148" i="1"/>
  <c r="H149" i="1"/>
  <c r="H150" i="1"/>
  <c r="H151" i="1"/>
  <c r="H152" i="1"/>
  <c r="H177" i="1"/>
  <c r="H178" i="1"/>
  <c r="H153" i="1"/>
  <c r="H154" i="1"/>
  <c r="H155" i="1"/>
  <c r="H156" i="1"/>
  <c r="H157" i="1"/>
  <c r="H158" i="1"/>
  <c r="H159" i="1"/>
  <c r="H160" i="1"/>
  <c r="H161" i="1"/>
  <c r="H162" i="1"/>
  <c r="H163" i="1"/>
  <c r="H164" i="1"/>
  <c r="H165" i="1"/>
  <c r="H166" i="1"/>
  <c r="H167" i="1"/>
  <c r="H169" i="1"/>
  <c r="H170" i="1"/>
  <c r="H171" i="1"/>
  <c r="H172" i="1"/>
  <c r="H173" i="1"/>
  <c r="H175" i="1"/>
  <c r="H176" i="1"/>
  <c r="H131" i="1"/>
  <c r="H80" i="1"/>
  <c r="H81" i="1"/>
  <c r="H82" i="1"/>
  <c r="H83" i="1"/>
  <c r="H84" i="1"/>
  <c r="H85" i="1"/>
  <c r="H86" i="1"/>
  <c r="H62" i="1"/>
  <c r="H43" i="4"/>
  <c r="H42" i="4"/>
  <c r="H115" i="1"/>
  <c r="H119" i="4"/>
  <c r="H121" i="4"/>
  <c r="H122" i="4"/>
  <c r="H123" i="4"/>
  <c r="H124" i="4"/>
  <c r="H125" i="4"/>
  <c r="H120" i="4"/>
  <c r="H93" i="1"/>
  <c r="H92" i="1" s="1"/>
  <c r="H139" i="4" l="1"/>
  <c r="H130" i="1"/>
  <c r="H42" i="1"/>
  <c r="H37" i="4"/>
  <c r="H39" i="1"/>
  <c r="H163" i="4"/>
  <c r="H95" i="4"/>
  <c r="H82" i="4"/>
  <c r="H103" i="1"/>
  <c r="H41" i="4"/>
  <c r="H118" i="4"/>
  <c r="H160" i="4" l="1"/>
  <c r="H161" i="4"/>
  <c r="H159" i="4"/>
  <c r="H121" i="1"/>
  <c r="H116" i="4"/>
  <c r="H115" i="4"/>
  <c r="H112" i="4"/>
  <c r="H111" i="4"/>
  <c r="H108" i="4"/>
  <c r="H107" i="4"/>
  <c r="H104" i="4"/>
  <c r="H103" i="4"/>
  <c r="H91" i="4"/>
  <c r="H90" i="4"/>
  <c r="H57" i="4"/>
  <c r="H56" i="4"/>
  <c r="H55" i="4"/>
  <c r="H54" i="4"/>
  <c r="H53" i="4"/>
  <c r="H52" i="4"/>
  <c r="H51" i="4"/>
  <c r="H35" i="4"/>
  <c r="H34" i="4"/>
  <c r="H31" i="4"/>
  <c r="H30" i="4"/>
  <c r="H47" i="4"/>
  <c r="H46" i="4"/>
  <c r="H74" i="4"/>
  <c r="H73" i="4"/>
  <c r="H72" i="4"/>
  <c r="H71" i="4"/>
  <c r="H70" i="4"/>
  <c r="H69" i="4"/>
  <c r="H68" i="4"/>
  <c r="H26" i="4"/>
  <c r="H24" i="4"/>
  <c r="H23" i="4"/>
  <c r="H89" i="4" l="1"/>
  <c r="H22" i="4"/>
  <c r="H158" i="4"/>
  <c r="H110" i="4"/>
  <c r="H33" i="4"/>
  <c r="H106" i="4"/>
  <c r="H67" i="4"/>
  <c r="H102" i="4"/>
  <c r="H50" i="4"/>
  <c r="H29" i="4"/>
  <c r="H114" i="4"/>
  <c r="H45" i="4"/>
  <c r="H117" i="1"/>
  <c r="H108" i="1"/>
  <c r="H109" i="1"/>
  <c r="H111" i="1"/>
  <c r="H112" i="1"/>
  <c r="H113" i="1"/>
  <c r="H114" i="1"/>
  <c r="H605" i="3"/>
  <c r="H607" i="3"/>
  <c r="H606" i="3"/>
  <c r="H591" i="3"/>
  <c r="H589" i="3"/>
  <c r="H590" i="3"/>
  <c r="H603" i="3"/>
  <c r="H602" i="3"/>
  <c r="H54" i="1"/>
  <c r="H55" i="1"/>
  <c r="H56" i="1"/>
  <c r="H57" i="1"/>
  <c r="H78" i="1"/>
  <c r="H66" i="1"/>
  <c r="H67" i="1"/>
  <c r="H68" i="1"/>
  <c r="H69" i="1"/>
  <c r="H72" i="1"/>
  <c r="H89" i="1"/>
  <c r="H88" i="1" s="1"/>
  <c r="H599" i="3"/>
  <c r="H598" i="3"/>
  <c r="H595" i="3"/>
  <c r="H594" i="3"/>
  <c r="H63" i="1"/>
  <c r="H64" i="1"/>
  <c r="H65" i="1" l="1"/>
  <c r="H116" i="1"/>
  <c r="H53" i="1"/>
  <c r="H597" i="3"/>
  <c r="H601" i="3"/>
  <c r="H593" i="3"/>
  <c r="H585" i="3" l="1"/>
  <c r="H586" i="3"/>
  <c r="H587" i="3"/>
  <c r="H584" i="3"/>
  <c r="H581" i="3"/>
  <c r="H580" i="3"/>
  <c r="H583" i="3" l="1"/>
  <c r="H398" i="3"/>
  <c r="H397" i="3"/>
  <c r="F102" i="1"/>
  <c r="H620" i="3"/>
  <c r="H619" i="3"/>
  <c r="H74" i="1" l="1"/>
  <c r="H73" i="1"/>
  <c r="H618" i="3"/>
  <c r="H396" i="3"/>
  <c r="H333" i="3"/>
  <c r="H332" i="3"/>
  <c r="H394" i="3"/>
  <c r="H393" i="3"/>
  <c r="H22" i="1"/>
  <c r="H21" i="1" s="1"/>
  <c r="H71" i="1" l="1"/>
  <c r="H392" i="3"/>
  <c r="H562" i="3" l="1"/>
  <c r="H561" i="3"/>
  <c r="H560" i="3"/>
  <c r="H559" i="3"/>
  <c r="H558" i="3"/>
  <c r="H1605" i="3"/>
  <c r="F109" i="3"/>
  <c r="F110" i="3"/>
  <c r="H557" i="3" l="1"/>
  <c r="H1400" i="3" l="1"/>
  <c r="H1324" i="3"/>
  <c r="H1530" i="3"/>
  <c r="H1529" i="3"/>
  <c r="H1528" i="3"/>
  <c r="H1527" i="3"/>
  <c r="H1526" i="3"/>
  <c r="H1523" i="3"/>
  <c r="H1522" i="3" s="1"/>
  <c r="H1520" i="3"/>
  <c r="H1519" i="3"/>
  <c r="H1518" i="3"/>
  <c r="H1515" i="3"/>
  <c r="H1514" i="3"/>
  <c r="H1513" i="3"/>
  <c r="H1510" i="3"/>
  <c r="H1509" i="3"/>
  <c r="H1508" i="3"/>
  <c r="H1505" i="3"/>
  <c r="H1504" i="3"/>
  <c r="H1503" i="3"/>
  <c r="H1500" i="3"/>
  <c r="H1499" i="3"/>
  <c r="H1496" i="3"/>
  <c r="H1495" i="3"/>
  <c r="H1494" i="3"/>
  <c r="H1493" i="3"/>
  <c r="H1492" i="3"/>
  <c r="H1491" i="3"/>
  <c r="H1490" i="3"/>
  <c r="H1489" i="3"/>
  <c r="H1488" i="3"/>
  <c r="H1487" i="3"/>
  <c r="H1486" i="3"/>
  <c r="H1483" i="3"/>
  <c r="H1482" i="3"/>
  <c r="H1481" i="3"/>
  <c r="H1480" i="3"/>
  <c r="H1479" i="3"/>
  <c r="H1478" i="3"/>
  <c r="H1477" i="3"/>
  <c r="H1476" i="3"/>
  <c r="H1475" i="3"/>
  <c r="H1474" i="3"/>
  <c r="H1473" i="3"/>
  <c r="H1470" i="3"/>
  <c r="H1469" i="3"/>
  <c r="H1468" i="3"/>
  <c r="H1465" i="3"/>
  <c r="H1464" i="3"/>
  <c r="H1463" i="3"/>
  <c r="H1460" i="3"/>
  <c r="H1459" i="3"/>
  <c r="H1458" i="3"/>
  <c r="H1455" i="3"/>
  <c r="H1454" i="3"/>
  <c r="H1453" i="3"/>
  <c r="H1450" i="3"/>
  <c r="H1449" i="3"/>
  <c r="H1448" i="3"/>
  <c r="H1445" i="3"/>
  <c r="H1444" i="3"/>
  <c r="H1443" i="3"/>
  <c r="H1440" i="3"/>
  <c r="H1439" i="3"/>
  <c r="H1438" i="3"/>
  <c r="H1435" i="3"/>
  <c r="H1434" i="3"/>
  <c r="H1433" i="3"/>
  <c r="H1432" i="3"/>
  <c r="H1429" i="3"/>
  <c r="H1428" i="3"/>
  <c r="H1427" i="3"/>
  <c r="H1426" i="3"/>
  <c r="H1423" i="3"/>
  <c r="H1422" i="3"/>
  <c r="H1421" i="3"/>
  <c r="H1420" i="3"/>
  <c r="H1417" i="3"/>
  <c r="H1416" i="3"/>
  <c r="H1415" i="3"/>
  <c r="H1414" i="3"/>
  <c r="H1411" i="3"/>
  <c r="H1410" i="3"/>
  <c r="H1409" i="3"/>
  <c r="H1408" i="3"/>
  <c r="H1405" i="3"/>
  <c r="H1404" i="3"/>
  <c r="H1403" i="3"/>
  <c r="H1399" i="3"/>
  <c r="H1398" i="3"/>
  <c r="H1395" i="3"/>
  <c r="H1394" i="3"/>
  <c r="H1393" i="3"/>
  <c r="H1390" i="3"/>
  <c r="H1389" i="3"/>
  <c r="H1388" i="3"/>
  <c r="H1385" i="3"/>
  <c r="H1384" i="3"/>
  <c r="H1383" i="3"/>
  <c r="H1380" i="3"/>
  <c r="H1379" i="3"/>
  <c r="H1378" i="3"/>
  <c r="H1375" i="3"/>
  <c r="H1374" i="3"/>
  <c r="H1373" i="3"/>
  <c r="H1370" i="3"/>
  <c r="H1369" i="3"/>
  <c r="H1368" i="3"/>
  <c r="H1365" i="3"/>
  <c r="H1364" i="3"/>
  <c r="H1363" i="3"/>
  <c r="H1360" i="3"/>
  <c r="H1359" i="3"/>
  <c r="H1358" i="3"/>
  <c r="H1355" i="3"/>
  <c r="H1354" i="3"/>
  <c r="H1353" i="3"/>
  <c r="H1350" i="3"/>
  <c r="H1349" i="3"/>
  <c r="H1348" i="3"/>
  <c r="H1345" i="3"/>
  <c r="H1344" i="3"/>
  <c r="H1343" i="3"/>
  <c r="H1340" i="3"/>
  <c r="H1339" i="3"/>
  <c r="H1338" i="3"/>
  <c r="H1335" i="3"/>
  <c r="H1334" i="3"/>
  <c r="H1333" i="3"/>
  <c r="H1330" i="3"/>
  <c r="H1329" i="3"/>
  <c r="H1328" i="3"/>
  <c r="H1327" i="3"/>
  <c r="H1323" i="3"/>
  <c r="H1322" i="3"/>
  <c r="H1321" i="3"/>
  <c r="H1318" i="3"/>
  <c r="H1317" i="3"/>
  <c r="H1316" i="3"/>
  <c r="H1313" i="3"/>
  <c r="H1312" i="3"/>
  <c r="H1311" i="3"/>
  <c r="H1308" i="3"/>
  <c r="H1307" i="3"/>
  <c r="H1306" i="3"/>
  <c r="H1303" i="3"/>
  <c r="H1302" i="3"/>
  <c r="H1301" i="3"/>
  <c r="H1300" i="3"/>
  <c r="H1517" i="3" l="1"/>
  <c r="H1525" i="3"/>
  <c r="H1512" i="3"/>
  <c r="H1507" i="3"/>
  <c r="H1502" i="3"/>
  <c r="H1498" i="3"/>
  <c r="H1485" i="3"/>
  <c r="H1472" i="3"/>
  <c r="H1467" i="3"/>
  <c r="H1452" i="3"/>
  <c r="H1457" i="3"/>
  <c r="H1462" i="3"/>
  <c r="H1442" i="3"/>
  <c r="H1447" i="3"/>
  <c r="H1431" i="3"/>
  <c r="H1437" i="3"/>
  <c r="H1397" i="3"/>
  <c r="H1425" i="3"/>
  <c r="H1387" i="3"/>
  <c r="H1407" i="3"/>
  <c r="H1413" i="3"/>
  <c r="H1419" i="3"/>
  <c r="H1367" i="3"/>
  <c r="H1402" i="3"/>
  <c r="H1392" i="3"/>
  <c r="H1377" i="3"/>
  <c r="H1362" i="3"/>
  <c r="H1382" i="3"/>
  <c r="H1372" i="3"/>
  <c r="H1357" i="3"/>
  <c r="H1347" i="3"/>
  <c r="H1352" i="3"/>
  <c r="H1342" i="3"/>
  <c r="H1332" i="3"/>
  <c r="H1337" i="3"/>
  <c r="H1326" i="3"/>
  <c r="H1320" i="3"/>
  <c r="H1315" i="3"/>
  <c r="H1310" i="3"/>
  <c r="H1299" i="3"/>
  <c r="H1305" i="3"/>
  <c r="H1783" i="3"/>
  <c r="H1782" i="3"/>
  <c r="H1781" i="3"/>
  <c r="H1780" i="3"/>
  <c r="H1779" i="3"/>
  <c r="H1778" i="3"/>
  <c r="H1777" i="3"/>
  <c r="H1776" i="3"/>
  <c r="H1775" i="3"/>
  <c r="H1774" i="3"/>
  <c r="H1773" i="3"/>
  <c r="H1770" i="3"/>
  <c r="H1769" i="3"/>
  <c r="H1768" i="3"/>
  <c r="H1767" i="3"/>
  <c r="H1766" i="3"/>
  <c r="H1763" i="3"/>
  <c r="H1762" i="3" s="1"/>
  <c r="H1760" i="3"/>
  <c r="H1759" i="3"/>
  <c r="H1758" i="3"/>
  <c r="H1757" i="3"/>
  <c r="H1754" i="3"/>
  <c r="H1753" i="3"/>
  <c r="H1752" i="3"/>
  <c r="H1751" i="3"/>
  <c r="H1748" i="3"/>
  <c r="H1747" i="3"/>
  <c r="H1746" i="3"/>
  <c r="H1743" i="3"/>
  <c r="H1742" i="3"/>
  <c r="H1741" i="3"/>
  <c r="H1738" i="3"/>
  <c r="H1737" i="3"/>
  <c r="H1736" i="3"/>
  <c r="H1733" i="3"/>
  <c r="H1732" i="3"/>
  <c r="H1731" i="3"/>
  <c r="H1728" i="3"/>
  <c r="H1727" i="3"/>
  <c r="H1726" i="3"/>
  <c r="H1723" i="3"/>
  <c r="H1722" i="3"/>
  <c r="H1721" i="3"/>
  <c r="H1718" i="3"/>
  <c r="H1717" i="3"/>
  <c r="H1716" i="3"/>
  <c r="H1713" i="3"/>
  <c r="H1712" i="3"/>
  <c r="H1711" i="3"/>
  <c r="H1708" i="3"/>
  <c r="H1707" i="3"/>
  <c r="H1706" i="3"/>
  <c r="H1705" i="3"/>
  <c r="H1702" i="3"/>
  <c r="H1701" i="3"/>
  <c r="H1700" i="3"/>
  <c r="H1699" i="3"/>
  <c r="H1696" i="3"/>
  <c r="H1695" i="3"/>
  <c r="H1694" i="3"/>
  <c r="H1691" i="3"/>
  <c r="H1690" i="3"/>
  <c r="H1689" i="3"/>
  <c r="H1686" i="3"/>
  <c r="H1685" i="3"/>
  <c r="H1684" i="3"/>
  <c r="H1681" i="3"/>
  <c r="H1680" i="3"/>
  <c r="H1679" i="3"/>
  <c r="H1676" i="3"/>
  <c r="H1675" i="3"/>
  <c r="H1674" i="3"/>
  <c r="H1671" i="3"/>
  <c r="H1670" i="3"/>
  <c r="H1669" i="3"/>
  <c r="H1666" i="3"/>
  <c r="H1665" i="3"/>
  <c r="H1664" i="3"/>
  <c r="H1661" i="3"/>
  <c r="H1660" i="3"/>
  <c r="H1659" i="3"/>
  <c r="H1656" i="3"/>
  <c r="H1655" i="3"/>
  <c r="H1654" i="3"/>
  <c r="H1651" i="3"/>
  <c r="H1650" i="3"/>
  <c r="H1649" i="3"/>
  <c r="H1646" i="3"/>
  <c r="H1645" i="3"/>
  <c r="H1644" i="3"/>
  <c r="H1641" i="3"/>
  <c r="H1640" i="3"/>
  <c r="H1639" i="3"/>
  <c r="H1636" i="3"/>
  <c r="H1635" i="3"/>
  <c r="H1634" i="3"/>
  <c r="H1631" i="3"/>
  <c r="H1630" i="3"/>
  <c r="H1629" i="3"/>
  <c r="H1626" i="3"/>
  <c r="H1625" i="3"/>
  <c r="H1624" i="3"/>
  <c r="H1621" i="3"/>
  <c r="H1620" i="3"/>
  <c r="H1619" i="3"/>
  <c r="H1616" i="3"/>
  <c r="H1615" i="3"/>
  <c r="H1614" i="3"/>
  <c r="H1610" i="3"/>
  <c r="H1609" i="3"/>
  <c r="H1608" i="3"/>
  <c r="H1604" i="3"/>
  <c r="H1603" i="3"/>
  <c r="H1600" i="3"/>
  <c r="H1599" i="3"/>
  <c r="H1598" i="3"/>
  <c r="H1597" i="3"/>
  <c r="H1596" i="3"/>
  <c r="H1595" i="3"/>
  <c r="H1594" i="3"/>
  <c r="H1593" i="3"/>
  <c r="H1592" i="3"/>
  <c r="H1591" i="3"/>
  <c r="H1590" i="3"/>
  <c r="H1587" i="3"/>
  <c r="H1586" i="3"/>
  <c r="H1583" i="3"/>
  <c r="H1582" i="3"/>
  <c r="H1581" i="3"/>
  <c r="H1578" i="3"/>
  <c r="H1577" i="3"/>
  <c r="H1576" i="3"/>
  <c r="H1573" i="3"/>
  <c r="H1572" i="3"/>
  <c r="H1571" i="3"/>
  <c r="H1568" i="3"/>
  <c r="H1567" i="3"/>
  <c r="H1566" i="3"/>
  <c r="H1563" i="3"/>
  <c r="H1562" i="3"/>
  <c r="H1561" i="3"/>
  <c r="H1558" i="3"/>
  <c r="H1557" i="3"/>
  <c r="H1556" i="3"/>
  <c r="H1555" i="3"/>
  <c r="H1554" i="3"/>
  <c r="H1551" i="3"/>
  <c r="H1550" i="3" s="1"/>
  <c r="H1548" i="3"/>
  <c r="H1547" i="3"/>
  <c r="H1546" i="3"/>
  <c r="H1543" i="3"/>
  <c r="H1542" i="3"/>
  <c r="H1541" i="3"/>
  <c r="H1538" i="3"/>
  <c r="H1537" i="3"/>
  <c r="H1536" i="3"/>
  <c r="H1535" i="3"/>
  <c r="H1534" i="3"/>
  <c r="H1602" i="3" l="1"/>
  <c r="H1756" i="3"/>
  <c r="H1772" i="3"/>
  <c r="H1765" i="3"/>
  <c r="H1750" i="3"/>
  <c r="H1745" i="3"/>
  <c r="H1740" i="3"/>
  <c r="H1735" i="3"/>
  <c r="H1725" i="3"/>
  <c r="H1730" i="3"/>
  <c r="H1720" i="3"/>
  <c r="H1698" i="3"/>
  <c r="H1704" i="3"/>
  <c r="H1710" i="3"/>
  <c r="H1715" i="3"/>
  <c r="H1688" i="3"/>
  <c r="H1683" i="3"/>
  <c r="H1678" i="3"/>
  <c r="H1673" i="3"/>
  <c r="H1693" i="3"/>
  <c r="H1663" i="3"/>
  <c r="H1668" i="3"/>
  <c r="H1658" i="3"/>
  <c r="H1643" i="3"/>
  <c r="H1653" i="3"/>
  <c r="H1648" i="3"/>
  <c r="H1638" i="3"/>
  <c r="H1623" i="3"/>
  <c r="H1633" i="3"/>
  <c r="H1628" i="3"/>
  <c r="H1580" i="3"/>
  <c r="H1618" i="3"/>
  <c r="H1613" i="3"/>
  <c r="H1607" i="3"/>
  <c r="H1589" i="3"/>
  <c r="H1585" i="3"/>
  <c r="H1575" i="3"/>
  <c r="H1553" i="3"/>
  <c r="H1570" i="3"/>
  <c r="H1565" i="3"/>
  <c r="H1560" i="3"/>
  <c r="H1533" i="3"/>
  <c r="H1545" i="3"/>
  <c r="H1540" i="3"/>
  <c r="H1297" i="3"/>
  <c r="H1296" i="3"/>
  <c r="H1295" i="3"/>
  <c r="H1294" i="3"/>
  <c r="H1291" i="3"/>
  <c r="H1290" i="3"/>
  <c r="H1289" i="3"/>
  <c r="H1288" i="3"/>
  <c r="H1285" i="3"/>
  <c r="H1284" i="3"/>
  <c r="H1283" i="3"/>
  <c r="H1282" i="3"/>
  <c r="H1279" i="3"/>
  <c r="H1278" i="3"/>
  <c r="H1277" i="3"/>
  <c r="H1276" i="3"/>
  <c r="H1287" i="3" l="1"/>
  <c r="H1293" i="3"/>
  <c r="H1281" i="3"/>
  <c r="H1275" i="3"/>
  <c r="H1273" i="3"/>
  <c r="H1272" i="3"/>
  <c r="H1271" i="3"/>
  <c r="H1268" i="3"/>
  <c r="H1267" i="3"/>
  <c r="H1266" i="3"/>
  <c r="H1263" i="3"/>
  <c r="H1262" i="3"/>
  <c r="H1261" i="3"/>
  <c r="H1258" i="3"/>
  <c r="H1257" i="3"/>
  <c r="H1256" i="3"/>
  <c r="H1255" i="3"/>
  <c r="H1252" i="3"/>
  <c r="H1251" i="3"/>
  <c r="H1250" i="3"/>
  <c r="H1249" i="3"/>
  <c r="H1270" i="3" l="1"/>
  <c r="H1265" i="3"/>
  <c r="H1260" i="3"/>
  <c r="H1254" i="3"/>
  <c r="H1248" i="3"/>
  <c r="H1246" i="3"/>
  <c r="H1245" i="3"/>
  <c r="H1244" i="3"/>
  <c r="H1243" i="3"/>
  <c r="H1240" i="3"/>
  <c r="H1239" i="3"/>
  <c r="H1238" i="3"/>
  <c r="H1237" i="3"/>
  <c r="H1234" i="3"/>
  <c r="H1233" i="3"/>
  <c r="H1232" i="3"/>
  <c r="H1231" i="3"/>
  <c r="H1228" i="3"/>
  <c r="H1227" i="3"/>
  <c r="H1226" i="3"/>
  <c r="H1225" i="3"/>
  <c r="H1222" i="3"/>
  <c r="H1221" i="3"/>
  <c r="H1220" i="3"/>
  <c r="H1219" i="3"/>
  <c r="H1218" i="3"/>
  <c r="H1215" i="3"/>
  <c r="H1214" i="3"/>
  <c r="H1213" i="3"/>
  <c r="H1212" i="3"/>
  <c r="H1211" i="3"/>
  <c r="H1208" i="3"/>
  <c r="H1207" i="3"/>
  <c r="H1206" i="3"/>
  <c r="H1205" i="3"/>
  <c r="H1204" i="3"/>
  <c r="H1201" i="3"/>
  <c r="H1200" i="3"/>
  <c r="H1199" i="3"/>
  <c r="H1198" i="3"/>
  <c r="H1197" i="3"/>
  <c r="H1194" i="3"/>
  <c r="H1193" i="3"/>
  <c r="H1190" i="3"/>
  <c r="H1189" i="3"/>
  <c r="H1188" i="3"/>
  <c r="H1187" i="3"/>
  <c r="H1184" i="3"/>
  <c r="H1183" i="3"/>
  <c r="H1180" i="3"/>
  <c r="H1179" i="3"/>
  <c r="H1176" i="3"/>
  <c r="H1175" i="3"/>
  <c r="H1174" i="3"/>
  <c r="H1171" i="3"/>
  <c r="H1170" i="3"/>
  <c r="H1169" i="3"/>
  <c r="H1164" i="3"/>
  <c r="H1165" i="3"/>
  <c r="H1166" i="3"/>
  <c r="H1168" i="3" l="1"/>
  <c r="H1182" i="3"/>
  <c r="H1242" i="3"/>
  <c r="H1173" i="3"/>
  <c r="H1217" i="3"/>
  <c r="H1196" i="3"/>
  <c r="H1230" i="3"/>
  <c r="H1224" i="3"/>
  <c r="H1178" i="3"/>
  <c r="H1186" i="3"/>
  <c r="H1192" i="3"/>
  <c r="H1210" i="3"/>
  <c r="H1236" i="3"/>
  <c r="H1203" i="3"/>
  <c r="H1163" i="3"/>
  <c r="H421" i="3" l="1"/>
  <c r="H420" i="3"/>
  <c r="H419" i="3"/>
  <c r="H418" i="3"/>
  <c r="H417" i="3"/>
  <c r="H416" i="3" l="1"/>
  <c r="H337" i="3"/>
  <c r="H338" i="3"/>
  <c r="H339" i="3"/>
  <c r="H340" i="3"/>
  <c r="H341" i="3"/>
  <c r="H342" i="3"/>
  <c r="H343" i="3"/>
  <c r="H336" i="3"/>
  <c r="H809" i="3"/>
  <c r="H810" i="3"/>
  <c r="H811" i="3"/>
  <c r="H808" i="3"/>
  <c r="H290" i="3"/>
  <c r="H291" i="3"/>
  <c r="H292" i="3"/>
  <c r="H293" i="3"/>
  <c r="H294" i="3"/>
  <c r="H295" i="3"/>
  <c r="H802" i="3"/>
  <c r="H803" i="3"/>
  <c r="H804" i="3"/>
  <c r="H805" i="3"/>
  <c r="H347" i="3"/>
  <c r="H348" i="3"/>
  <c r="H349" i="3"/>
  <c r="H350" i="3"/>
  <c r="H351" i="3"/>
  <c r="H352" i="3"/>
  <c r="H353" i="3"/>
  <c r="H354" i="3"/>
  <c r="H355" i="3"/>
  <c r="H346" i="3"/>
  <c r="H289" i="3"/>
  <c r="H328" i="3"/>
  <c r="H327" i="3" s="1"/>
  <c r="H377" i="3"/>
  <c r="H104" i="3"/>
  <c r="F111" i="3"/>
  <c r="H111" i="3" s="1"/>
  <c r="H110" i="3"/>
  <c r="H109" i="3"/>
  <c r="F118" i="3"/>
  <c r="H118" i="3" s="1"/>
  <c r="F117" i="3"/>
  <c r="H117" i="3" s="1"/>
  <c r="F116" i="3"/>
  <c r="H116" i="3" s="1"/>
  <c r="F125" i="3"/>
  <c r="H125" i="3" s="1"/>
  <c r="F124" i="3"/>
  <c r="H124" i="3" s="1"/>
  <c r="F123" i="3"/>
  <c r="H123" i="3" s="1"/>
  <c r="F132" i="3"/>
  <c r="H132" i="3" s="1"/>
  <c r="F131" i="3"/>
  <c r="H131" i="3" s="1"/>
  <c r="F130" i="3"/>
  <c r="H130" i="3" s="1"/>
  <c r="F139" i="3"/>
  <c r="H139" i="3" s="1"/>
  <c r="F138" i="3"/>
  <c r="H138" i="3" s="1"/>
  <c r="F137" i="3"/>
  <c r="H137" i="3" s="1"/>
  <c r="F146" i="3"/>
  <c r="H146" i="3" s="1"/>
  <c r="F145" i="3"/>
  <c r="H145" i="3" s="1"/>
  <c r="F144" i="3"/>
  <c r="H144" i="3" s="1"/>
  <c r="F205" i="3"/>
  <c r="H205" i="3" s="1"/>
  <c r="F204" i="3"/>
  <c r="H204" i="3" s="1"/>
  <c r="F203" i="3"/>
  <c r="H203" i="3" s="1"/>
  <c r="F198" i="3"/>
  <c r="H198" i="3" s="1"/>
  <c r="F197" i="3"/>
  <c r="H197" i="3" s="1"/>
  <c r="F196" i="3"/>
  <c r="H196" i="3" s="1"/>
  <c r="F191" i="3"/>
  <c r="H191" i="3" s="1"/>
  <c r="F190" i="3"/>
  <c r="H190" i="3" s="1"/>
  <c r="F189" i="3"/>
  <c r="H189" i="3" s="1"/>
  <c r="F184" i="3"/>
  <c r="H184" i="3" s="1"/>
  <c r="F183" i="3"/>
  <c r="H183" i="3" s="1"/>
  <c r="F182" i="3"/>
  <c r="H182" i="3" s="1"/>
  <c r="F177" i="3"/>
  <c r="H177" i="3" s="1"/>
  <c r="F176" i="3"/>
  <c r="H176" i="3" s="1"/>
  <c r="F175" i="3"/>
  <c r="H175" i="3" s="1"/>
  <c r="F170" i="3"/>
  <c r="H170" i="3" s="1"/>
  <c r="F169" i="3"/>
  <c r="H169" i="3" s="1"/>
  <c r="F168" i="3"/>
  <c r="H168" i="3" s="1"/>
  <c r="H30" i="3"/>
  <c r="H541" i="3"/>
  <c r="H540" i="3"/>
  <c r="H539" i="3"/>
  <c r="H555" i="3"/>
  <c r="H554" i="3"/>
  <c r="H553" i="3"/>
  <c r="H552" i="3"/>
  <c r="H551" i="3"/>
  <c r="H1788" i="3"/>
  <c r="H1787" i="3"/>
  <c r="H1159" i="3"/>
  <c r="H1158" i="3"/>
  <c r="H1157" i="3"/>
  <c r="H1156" i="3"/>
  <c r="H1155" i="3"/>
  <c r="H1154" i="3"/>
  <c r="H1153" i="3"/>
  <c r="H1152" i="3"/>
  <c r="H1151" i="3"/>
  <c r="H1148" i="3"/>
  <c r="H1147" i="3"/>
  <c r="H1146" i="3"/>
  <c r="H1145" i="3"/>
  <c r="H1144" i="3"/>
  <c r="H1143" i="3"/>
  <c r="H1142" i="3"/>
  <c r="H1141" i="3"/>
  <c r="H1138" i="3"/>
  <c r="H1137" i="3"/>
  <c r="H1136" i="3"/>
  <c r="H1135" i="3"/>
  <c r="H1134" i="3"/>
  <c r="H1133" i="3"/>
  <c r="H1132" i="3"/>
  <c r="H1131" i="3"/>
  <c r="H1128" i="3"/>
  <c r="H1127" i="3"/>
  <c r="H1126" i="3"/>
  <c r="H1125" i="3"/>
  <c r="H1124" i="3"/>
  <c r="H1121" i="3"/>
  <c r="H1120" i="3"/>
  <c r="H1119" i="3"/>
  <c r="H1118" i="3"/>
  <c r="H1117" i="3"/>
  <c r="H1114" i="3"/>
  <c r="H1113" i="3"/>
  <c r="H1112" i="3"/>
  <c r="H1111" i="3"/>
  <c r="H1110" i="3"/>
  <c r="H1107" i="3"/>
  <c r="H1106" i="3"/>
  <c r="H1105" i="3"/>
  <c r="H1104" i="3"/>
  <c r="H1103" i="3"/>
  <c r="H1100" i="3"/>
  <c r="H1099" i="3"/>
  <c r="H1098" i="3"/>
  <c r="H1097" i="3"/>
  <c r="H1096" i="3"/>
  <c r="H1093" i="3"/>
  <c r="H1092" i="3"/>
  <c r="H1091" i="3"/>
  <c r="H1090" i="3"/>
  <c r="H1089" i="3"/>
  <c r="H1088" i="3"/>
  <c r="H1085" i="3"/>
  <c r="H1084" i="3"/>
  <c r="H1083" i="3"/>
  <c r="H1082" i="3"/>
  <c r="H1081" i="3"/>
  <c r="H1078" i="3"/>
  <c r="H1077" i="3"/>
  <c r="H1076" i="3"/>
  <c r="H1075" i="3"/>
  <c r="H1074" i="3"/>
  <c r="H1071" i="3"/>
  <c r="H1070" i="3"/>
  <c r="H1069" i="3"/>
  <c r="H1068" i="3"/>
  <c r="H1067" i="3"/>
  <c r="H1064" i="3"/>
  <c r="H1063" i="3"/>
  <c r="H1062" i="3"/>
  <c r="H1061" i="3"/>
  <c r="H1060" i="3"/>
  <c r="H1059" i="3"/>
  <c r="H1056" i="3"/>
  <c r="H1055" i="3"/>
  <c r="H1054" i="3"/>
  <c r="H1053" i="3"/>
  <c r="H1052" i="3"/>
  <c r="H1051" i="3"/>
  <c r="H1048" i="3"/>
  <c r="H1047" i="3"/>
  <c r="H1046" i="3"/>
  <c r="H1045" i="3"/>
  <c r="H1044" i="3"/>
  <c r="H1041" i="3"/>
  <c r="H1040" i="3"/>
  <c r="H1039" i="3"/>
  <c r="H1038" i="3"/>
  <c r="H1037" i="3"/>
  <c r="H1034" i="3"/>
  <c r="H1033" i="3"/>
  <c r="H1032" i="3"/>
  <c r="H1031" i="3"/>
  <c r="H1030" i="3"/>
  <c r="H1027" i="3"/>
  <c r="H1026" i="3"/>
  <c r="H1025" i="3"/>
  <c r="H1024" i="3"/>
  <c r="H1023" i="3"/>
  <c r="H1020" i="3"/>
  <c r="H1019" i="3"/>
  <c r="H1018" i="3"/>
  <c r="H1017" i="3"/>
  <c r="H1016" i="3"/>
  <c r="H1015" i="3"/>
  <c r="H1012" i="3"/>
  <c r="H1011" i="3"/>
  <c r="H1010" i="3"/>
  <c r="H1009" i="3"/>
  <c r="H1008" i="3"/>
  <c r="H1007" i="3"/>
  <c r="H1004" i="3"/>
  <c r="H1003" i="3"/>
  <c r="H1002" i="3"/>
  <c r="H1001" i="3"/>
  <c r="H1000" i="3"/>
  <c r="H999" i="3"/>
  <c r="H996" i="3"/>
  <c r="H995" i="3"/>
  <c r="H994" i="3"/>
  <c r="H993" i="3"/>
  <c r="H992" i="3"/>
  <c r="H989" i="3"/>
  <c r="H988" i="3"/>
  <c r="H987" i="3"/>
  <c r="H986" i="3"/>
  <c r="H985" i="3"/>
  <c r="H984" i="3"/>
  <c r="H981" i="3"/>
  <c r="H980" i="3"/>
  <c r="H979" i="3"/>
  <c r="H978" i="3"/>
  <c r="H977" i="3"/>
  <c r="H974" i="3"/>
  <c r="H973" i="3"/>
  <c r="H972" i="3"/>
  <c r="H971" i="3"/>
  <c r="H970" i="3"/>
  <c r="H967" i="3"/>
  <c r="H966" i="3"/>
  <c r="H965" i="3"/>
  <c r="H964" i="3"/>
  <c r="H963" i="3"/>
  <c r="H962" i="3"/>
  <c r="H959" i="3"/>
  <c r="H958" i="3"/>
  <c r="H957" i="3"/>
  <c r="H956" i="3"/>
  <c r="H955" i="3"/>
  <c r="H954" i="3"/>
  <c r="H951" i="3"/>
  <c r="H950" i="3"/>
  <c r="H949" i="3"/>
  <c r="H948" i="3"/>
  <c r="H947" i="3"/>
  <c r="H946" i="3"/>
  <c r="H943" i="3"/>
  <c r="H942" i="3"/>
  <c r="H941" i="3"/>
  <c r="H940" i="3"/>
  <c r="H939" i="3"/>
  <c r="H938" i="3"/>
  <c r="H935" i="3"/>
  <c r="H934" i="3"/>
  <c r="H933" i="3"/>
  <c r="H932" i="3"/>
  <c r="H929" i="3"/>
  <c r="H928" i="3"/>
  <c r="H927" i="3"/>
  <c r="H926" i="3"/>
  <c r="H925" i="3"/>
  <c r="H924" i="3"/>
  <c r="H921" i="3"/>
  <c r="H920" i="3"/>
  <c r="H919" i="3"/>
  <c r="H918" i="3"/>
  <c r="H917" i="3"/>
  <c r="H916" i="3"/>
  <c r="H913" i="3"/>
  <c r="H912" i="3"/>
  <c r="H911" i="3"/>
  <c r="H910" i="3"/>
  <c r="H909" i="3"/>
  <c r="H908" i="3"/>
  <c r="H905" i="3"/>
  <c r="H904" i="3"/>
  <c r="H903" i="3"/>
  <c r="H902" i="3"/>
  <c r="H901" i="3"/>
  <c r="H900" i="3"/>
  <c r="H897" i="3"/>
  <c r="H896" i="3"/>
  <c r="H895" i="3"/>
  <c r="H894" i="3"/>
  <c r="H893" i="3"/>
  <c r="H892" i="3"/>
  <c r="H891" i="3"/>
  <c r="H890" i="3"/>
  <c r="H889" i="3"/>
  <c r="H888" i="3"/>
  <c r="H887" i="3"/>
  <c r="H886" i="3"/>
  <c r="H885" i="3"/>
  <c r="H884" i="3"/>
  <c r="H883" i="3"/>
  <c r="H882" i="3"/>
  <c r="H879" i="3"/>
  <c r="H878" i="3"/>
  <c r="H877" i="3"/>
  <c r="H876" i="3"/>
  <c r="H873" i="3"/>
  <c r="H872" i="3"/>
  <c r="H871" i="3"/>
  <c r="H870" i="3"/>
  <c r="H867" i="3"/>
  <c r="H866" i="3"/>
  <c r="H865" i="3"/>
  <c r="H864" i="3"/>
  <c r="H861" i="3"/>
  <c r="H860" i="3"/>
  <c r="H859" i="3"/>
  <c r="H858" i="3"/>
  <c r="H855" i="3"/>
  <c r="H854" i="3"/>
  <c r="H853" i="3"/>
  <c r="H852" i="3"/>
  <c r="H849" i="3"/>
  <c r="H848" i="3"/>
  <c r="H847" i="3"/>
  <c r="H846" i="3"/>
  <c r="H843" i="3"/>
  <c r="H842" i="3"/>
  <c r="H841" i="3"/>
  <c r="H840" i="3"/>
  <c r="H839" i="3"/>
  <c r="H836" i="3"/>
  <c r="H835" i="3"/>
  <c r="H834" i="3"/>
  <c r="H833" i="3"/>
  <c r="H832" i="3"/>
  <c r="H831" i="3"/>
  <c r="H830" i="3"/>
  <c r="H827" i="3"/>
  <c r="H826" i="3"/>
  <c r="H825" i="3"/>
  <c r="H824" i="3"/>
  <c r="H823" i="3"/>
  <c r="H822" i="3"/>
  <c r="H819" i="3"/>
  <c r="H818" i="3"/>
  <c r="H817" i="3"/>
  <c r="H816" i="3"/>
  <c r="H815" i="3"/>
  <c r="H814" i="3"/>
  <c r="H799" i="3"/>
  <c r="H798" i="3"/>
  <c r="H797" i="3"/>
  <c r="H796" i="3"/>
  <c r="H795" i="3"/>
  <c r="H792" i="3"/>
  <c r="H791" i="3"/>
  <c r="H790" i="3"/>
  <c r="H789" i="3"/>
  <c r="H786" i="3"/>
  <c r="H785" i="3"/>
  <c r="H784" i="3"/>
  <c r="H783" i="3"/>
  <c r="H780" i="3"/>
  <c r="H779" i="3"/>
  <c r="H778" i="3"/>
  <c r="H777" i="3"/>
  <c r="H776" i="3"/>
  <c r="H775" i="3"/>
  <c r="H772" i="3"/>
  <c r="H771" i="3"/>
  <c r="H770" i="3"/>
  <c r="H769" i="3"/>
  <c r="H768" i="3"/>
  <c r="H767" i="3"/>
  <c r="H764" i="3"/>
  <c r="H763" i="3"/>
  <c r="H762" i="3"/>
  <c r="H761" i="3"/>
  <c r="H760" i="3"/>
  <c r="H759" i="3"/>
  <c r="H756" i="3"/>
  <c r="H755" i="3"/>
  <c r="H754" i="3"/>
  <c r="H753" i="3"/>
  <c r="H752" i="3"/>
  <c r="H751" i="3"/>
  <c r="H748" i="3"/>
  <c r="H747" i="3"/>
  <c r="H746" i="3"/>
  <c r="H745" i="3"/>
  <c r="H744" i="3"/>
  <c r="H743" i="3"/>
  <c r="H740" i="3"/>
  <c r="H739" i="3"/>
  <c r="H738" i="3"/>
  <c r="H737" i="3"/>
  <c r="H736" i="3"/>
  <c r="H735" i="3"/>
  <c r="H732" i="3"/>
  <c r="H731" i="3"/>
  <c r="H730" i="3"/>
  <c r="H729" i="3"/>
  <c r="H728" i="3"/>
  <c r="H727" i="3"/>
  <c r="H724" i="3"/>
  <c r="H723" i="3"/>
  <c r="H722" i="3"/>
  <c r="H721" i="3"/>
  <c r="H720" i="3"/>
  <c r="H719" i="3"/>
  <c r="H716" i="3"/>
  <c r="H715" i="3"/>
  <c r="H714" i="3"/>
  <c r="H713" i="3"/>
  <c r="H712" i="3"/>
  <c r="H711" i="3"/>
  <c r="H708" i="3"/>
  <c r="H707" i="3"/>
  <c r="H706" i="3"/>
  <c r="H705" i="3"/>
  <c r="H704" i="3"/>
  <c r="H703" i="3"/>
  <c r="H700" i="3"/>
  <c r="H699" i="3"/>
  <c r="H698" i="3"/>
  <c r="H697" i="3"/>
  <c r="H696" i="3"/>
  <c r="H695" i="3"/>
  <c r="H692" i="3"/>
  <c r="H691" i="3"/>
  <c r="H690" i="3"/>
  <c r="H689" i="3"/>
  <c r="H688" i="3"/>
  <c r="H687" i="3"/>
  <c r="H684" i="3"/>
  <c r="H683" i="3"/>
  <c r="H682" i="3"/>
  <c r="H681" i="3"/>
  <c r="H680" i="3"/>
  <c r="H679" i="3"/>
  <c r="H676" i="3"/>
  <c r="H675" i="3"/>
  <c r="H674" i="3"/>
  <c r="H673" i="3"/>
  <c r="H672" i="3"/>
  <c r="H671" i="3"/>
  <c r="H668" i="3"/>
  <c r="H667" i="3"/>
  <c r="H666" i="3"/>
  <c r="H665" i="3"/>
  <c r="H664" i="3"/>
  <c r="H663" i="3"/>
  <c r="H660" i="3"/>
  <c r="H659" i="3"/>
  <c r="H658" i="3"/>
  <c r="H657" i="3"/>
  <c r="H656" i="3"/>
  <c r="H655" i="3"/>
  <c r="H652" i="3"/>
  <c r="H651" i="3"/>
  <c r="H650" i="3"/>
  <c r="H649" i="3"/>
  <c r="H648" i="3"/>
  <c r="H647" i="3"/>
  <c r="H644" i="3"/>
  <c r="H643" i="3"/>
  <c r="H642" i="3"/>
  <c r="H641" i="3"/>
  <c r="H638" i="3"/>
  <c r="H637" i="3"/>
  <c r="H636" i="3"/>
  <c r="H635" i="3"/>
  <c r="H632" i="3"/>
  <c r="H631" i="3"/>
  <c r="H630" i="3"/>
  <c r="H629" i="3"/>
  <c r="H626" i="3"/>
  <c r="H625" i="3"/>
  <c r="H624" i="3"/>
  <c r="H623" i="3"/>
  <c r="H615" i="3"/>
  <c r="H614" i="3"/>
  <c r="H613" i="3"/>
  <c r="H612" i="3"/>
  <c r="H611" i="3"/>
  <c r="H610" i="3"/>
  <c r="H577" i="3"/>
  <c r="H576" i="3"/>
  <c r="H572" i="3"/>
  <c r="H571" i="3"/>
  <c r="H570" i="3"/>
  <c r="H569" i="3"/>
  <c r="H568" i="3"/>
  <c r="H567" i="3"/>
  <c r="H566" i="3"/>
  <c r="H565" i="3"/>
  <c r="H548" i="3"/>
  <c r="H547" i="3"/>
  <c r="H546" i="3"/>
  <c r="H545" i="3"/>
  <c r="H544" i="3"/>
  <c r="H535" i="3"/>
  <c r="H534" i="3"/>
  <c r="H533" i="3"/>
  <c r="H530" i="3"/>
  <c r="H529" i="3"/>
  <c r="H528" i="3"/>
  <c r="H527" i="3"/>
  <c r="H524" i="3"/>
  <c r="H523" i="3"/>
  <c r="H522" i="3"/>
  <c r="H519" i="3"/>
  <c r="H518" i="3"/>
  <c r="H517" i="3"/>
  <c r="H514" i="3"/>
  <c r="H513" i="3"/>
  <c r="H512" i="3"/>
  <c r="H511" i="3"/>
  <c r="H508" i="3"/>
  <c r="H507" i="3"/>
  <c r="H506" i="3"/>
  <c r="H505" i="3"/>
  <c r="H502" i="3"/>
  <c r="H501" i="3"/>
  <c r="H500" i="3"/>
  <c r="H499" i="3"/>
  <c r="H498" i="3"/>
  <c r="H495" i="3"/>
  <c r="H494" i="3"/>
  <c r="H493" i="3"/>
  <c r="H492" i="3"/>
  <c r="H491" i="3"/>
  <c r="H488" i="3"/>
  <c r="H487" i="3"/>
  <c r="H486" i="3"/>
  <c r="H483" i="3"/>
  <c r="H482" i="3"/>
  <c r="H481" i="3"/>
  <c r="H478" i="3"/>
  <c r="H477" i="3"/>
  <c r="H476" i="3"/>
  <c r="H472" i="3"/>
  <c r="H471" i="3"/>
  <c r="H470" i="3"/>
  <c r="H469" i="3"/>
  <c r="H468" i="3"/>
  <c r="H465" i="3"/>
  <c r="H464" i="3"/>
  <c r="H463" i="3"/>
  <c r="H460" i="3"/>
  <c r="H459" i="3"/>
  <c r="H458" i="3"/>
  <c r="H455" i="3"/>
  <c r="H454" i="3"/>
  <c r="H453" i="3"/>
  <c r="H450" i="3"/>
  <c r="H449" i="3"/>
  <c r="H448" i="3"/>
  <c r="H444" i="3"/>
  <c r="H443" i="3"/>
  <c r="H442" i="3"/>
  <c r="H439" i="3"/>
  <c r="H438" i="3"/>
  <c r="H437" i="3"/>
  <c r="H436" i="3"/>
  <c r="H433" i="3"/>
  <c r="H432" i="3"/>
  <c r="H431" i="3"/>
  <c r="H430" i="3"/>
  <c r="H427" i="3"/>
  <c r="H426" i="3"/>
  <c r="H425" i="3"/>
  <c r="H424" i="3"/>
  <c r="H414" i="3"/>
  <c r="H413" i="3"/>
  <c r="F412" i="3"/>
  <c r="H412" i="3" s="1"/>
  <c r="H411" i="3"/>
  <c r="H410" i="3"/>
  <c r="H407" i="3"/>
  <c r="H406" i="3"/>
  <c r="H405" i="3"/>
  <c r="H404" i="3"/>
  <c r="H403" i="3"/>
  <c r="H402" i="3"/>
  <c r="H401" i="3"/>
  <c r="H388" i="3"/>
  <c r="H387" i="3"/>
  <c r="H386" i="3"/>
  <c r="H385" i="3"/>
  <c r="H384" i="3"/>
  <c r="H383" i="3"/>
  <c r="H382" i="3"/>
  <c r="H381" i="3"/>
  <c r="H380" i="3"/>
  <c r="H374" i="3"/>
  <c r="H373" i="3"/>
  <c r="H372" i="3"/>
  <c r="H371" i="3"/>
  <c r="H370" i="3"/>
  <c r="H367" i="3"/>
  <c r="H366" i="3"/>
  <c r="H365" i="3"/>
  <c r="H364" i="3"/>
  <c r="H363" i="3"/>
  <c r="H362" i="3"/>
  <c r="H361" i="3"/>
  <c r="H360" i="3"/>
  <c r="H359" i="3"/>
  <c r="H358" i="3"/>
  <c r="H325" i="3"/>
  <c r="H324" i="3"/>
  <c r="H323" i="3"/>
  <c r="H322" i="3"/>
  <c r="H321" i="3"/>
  <c r="H320" i="3"/>
  <c r="H319" i="3"/>
  <c r="H318" i="3"/>
  <c r="H315" i="3"/>
  <c r="H314" i="3"/>
  <c r="H313" i="3"/>
  <c r="H312" i="3"/>
  <c r="H311" i="3"/>
  <c r="H310" i="3"/>
  <c r="H309" i="3"/>
  <c r="H308" i="3"/>
  <c r="H305" i="3"/>
  <c r="H304" i="3"/>
  <c r="H303" i="3"/>
  <c r="H302" i="3"/>
  <c r="H301" i="3"/>
  <c r="H300" i="3"/>
  <c r="H299" i="3"/>
  <c r="H298" i="3"/>
  <c r="H286" i="3"/>
  <c r="H285" i="3"/>
  <c r="H284" i="3"/>
  <c r="H283" i="3"/>
  <c r="H282" i="3"/>
  <c r="H279" i="3"/>
  <c r="H278" i="3"/>
  <c r="H277" i="3"/>
  <c r="H276" i="3"/>
  <c r="H273" i="3"/>
  <c r="H272" i="3"/>
  <c r="H271" i="3"/>
  <c r="H270" i="3"/>
  <c r="H269" i="3"/>
  <c r="H268" i="3"/>
  <c r="H264" i="3"/>
  <c r="H263" i="3"/>
  <c r="H259" i="3"/>
  <c r="H258" i="3"/>
  <c r="H257" i="3"/>
  <c r="H256" i="3"/>
  <c r="H255" i="3"/>
  <c r="H252" i="3"/>
  <c r="H251" i="3"/>
  <c r="H250" i="3"/>
  <c r="H249" i="3"/>
  <c r="H247" i="3"/>
  <c r="H246" i="3"/>
  <c r="H243" i="3"/>
  <c r="H242" i="3"/>
  <c r="H241" i="3"/>
  <c r="H240" i="3"/>
  <c r="H239" i="3"/>
  <c r="H238" i="3"/>
  <c r="H237" i="3"/>
  <c r="H236" i="3"/>
  <c r="H233" i="3"/>
  <c r="H232" i="3"/>
  <c r="H231" i="3"/>
  <c r="H229" i="3"/>
  <c r="H228" i="3"/>
  <c r="H225" i="3"/>
  <c r="H224" i="3"/>
  <c r="H223" i="3"/>
  <c r="H222" i="3"/>
  <c r="H221" i="3"/>
  <c r="H220" i="3"/>
  <c r="H219" i="3"/>
  <c r="H218" i="3"/>
  <c r="H215" i="3"/>
  <c r="H214" i="3"/>
  <c r="H213" i="3"/>
  <c r="H212" i="3"/>
  <c r="H211" i="3"/>
  <c r="H209" i="3"/>
  <c r="H208" i="3"/>
  <c r="H202" i="3"/>
  <c r="H201" i="3"/>
  <c r="H195" i="3"/>
  <c r="H194" i="3"/>
  <c r="H188" i="3"/>
  <c r="H187" i="3"/>
  <c r="H181" i="3"/>
  <c r="H180" i="3"/>
  <c r="H174" i="3"/>
  <c r="H173" i="3"/>
  <c r="H167" i="3"/>
  <c r="H166" i="3"/>
  <c r="H163" i="3"/>
  <c r="H162" i="3"/>
  <c r="H161" i="3"/>
  <c r="H160" i="3"/>
  <c r="H159" i="3"/>
  <c r="H158" i="3"/>
  <c r="H155" i="3"/>
  <c r="H154" i="3"/>
  <c r="H153" i="3"/>
  <c r="H152" i="3"/>
  <c r="H151" i="3"/>
  <c r="H150" i="3"/>
  <c r="H143" i="3"/>
  <c r="H142" i="3"/>
  <c r="H136" i="3"/>
  <c r="H135" i="3"/>
  <c r="H129" i="3"/>
  <c r="H128" i="3"/>
  <c r="H122" i="3"/>
  <c r="H121" i="3"/>
  <c r="H115" i="3"/>
  <c r="H114" i="3"/>
  <c r="H108" i="3"/>
  <c r="H107" i="3"/>
  <c r="H103" i="3"/>
  <c r="H102" i="3"/>
  <c r="H101" i="3"/>
  <c r="H100" i="3"/>
  <c r="H99" i="3"/>
  <c r="H98" i="3"/>
  <c r="H95" i="3"/>
  <c r="H94" i="3"/>
  <c r="H93" i="3"/>
  <c r="H92" i="3"/>
  <c r="H91" i="3"/>
  <c r="H90" i="3"/>
  <c r="H87" i="3"/>
  <c r="H86" i="3"/>
  <c r="H85" i="3"/>
  <c r="H81" i="3"/>
  <c r="H80" i="3"/>
  <c r="H79" i="3"/>
  <c r="H78" i="3"/>
  <c r="H75" i="3"/>
  <c r="H74" i="3" s="1"/>
  <c r="F20" i="2" s="1"/>
  <c r="G20" i="2" s="1"/>
  <c r="H72" i="3"/>
  <c r="H71" i="3" s="1"/>
  <c r="H68" i="3"/>
  <c r="H67" i="3"/>
  <c r="H66" i="3"/>
  <c r="H65" i="3"/>
  <c r="H64" i="3"/>
  <c r="H63" i="3"/>
  <c r="H60" i="3"/>
  <c r="H59" i="3"/>
  <c r="H58" i="3"/>
  <c r="H57" i="3"/>
  <c r="H56" i="3"/>
  <c r="H55" i="3"/>
  <c r="H54" i="3"/>
  <c r="H51" i="3"/>
  <c r="H50" i="3"/>
  <c r="H49" i="3"/>
  <c r="H48" i="3"/>
  <c r="H47" i="3"/>
  <c r="H46" i="3"/>
  <c r="H45" i="3"/>
  <c r="H44" i="3"/>
  <c r="H43" i="3"/>
  <c r="H42" i="3"/>
  <c r="H41" i="3"/>
  <c r="H40" i="3"/>
  <c r="H39" i="3"/>
  <c r="H38" i="3"/>
  <c r="H37" i="3"/>
  <c r="H36" i="3"/>
  <c r="H35" i="3"/>
  <c r="H34" i="3"/>
  <c r="H33" i="3"/>
  <c r="H29" i="3"/>
  <c r="H28" i="3"/>
  <c r="H27" i="3"/>
  <c r="H24" i="3"/>
  <c r="H23" i="3"/>
  <c r="G198" i="2"/>
  <c r="G197" i="2" s="1"/>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4" i="2" s="1"/>
  <c r="G115" i="2"/>
  <c r="G113" i="2"/>
  <c r="G111" i="2"/>
  <c r="G110" i="2" s="1"/>
  <c r="G109" i="2"/>
  <c r="G108" i="2"/>
  <c r="G107" i="2"/>
  <c r="G106" i="2"/>
  <c r="G104" i="2"/>
  <c r="G100" i="2"/>
  <c r="G99" i="2"/>
  <c r="G98" i="2"/>
  <c r="G97" i="2"/>
  <c r="G94" i="2"/>
  <c r="G92" i="2"/>
  <c r="G90" i="2"/>
  <c r="G89" i="2"/>
  <c r="G87" i="2"/>
  <c r="G86" i="2"/>
  <c r="G85" i="2"/>
  <c r="G84" i="2"/>
  <c r="G83" i="2"/>
  <c r="G82" i="2"/>
  <c r="G80" i="2"/>
  <c r="G79" i="2"/>
  <c r="G78" i="2"/>
  <c r="G76" i="2"/>
  <c r="G74" i="2"/>
  <c r="G73" i="2"/>
  <c r="G68" i="2"/>
  <c r="G63" i="2"/>
  <c r="G61" i="2"/>
  <c r="G60" i="2"/>
  <c r="G59" i="2"/>
  <c r="G56" i="2"/>
  <c r="G51" i="2"/>
  <c r="G42" i="2"/>
  <c r="G41" i="2"/>
  <c r="G40" i="2"/>
  <c r="G37" i="2"/>
  <c r="G35" i="2"/>
  <c r="G34" i="2"/>
  <c r="G26" i="2"/>
  <c r="G25" i="2"/>
  <c r="G10" i="2"/>
  <c r="H400" i="3" l="1"/>
  <c r="H79" i="1" s="1"/>
  <c r="H77" i="1" s="1"/>
  <c r="H331" i="3"/>
  <c r="H1786" i="3"/>
  <c r="H238" i="1" s="1"/>
  <c r="H237" i="1" s="1"/>
  <c r="G105" i="2"/>
  <c r="G77" i="2"/>
  <c r="G58" i="2"/>
  <c r="G93" i="2"/>
  <c r="G67" i="2"/>
  <c r="G88" i="2"/>
  <c r="H335" i="3"/>
  <c r="H288" i="3"/>
  <c r="H807" i="3"/>
  <c r="H801" i="3"/>
  <c r="H345" i="3"/>
  <c r="H262" i="3"/>
  <c r="H423" i="3"/>
  <c r="H579" i="3"/>
  <c r="H734" i="3"/>
  <c r="H838" i="3"/>
  <c r="H845" i="3"/>
  <c r="H851" i="3"/>
  <c r="H441" i="3"/>
  <c r="H485" i="3"/>
  <c r="H96" i="1" s="1"/>
  <c r="H532" i="3"/>
  <c r="H104" i="1" s="1"/>
  <c r="H564" i="3"/>
  <c r="H97" i="3"/>
  <c r="H1050" i="3"/>
  <c r="H462" i="3"/>
  <c r="H510" i="3"/>
  <c r="H101" i="1" s="1"/>
  <c r="H646" i="3"/>
  <c r="H640" i="3"/>
  <c r="H654" i="3"/>
  <c r="H829" i="3"/>
  <c r="H875" i="3"/>
  <c r="H969" i="3"/>
  <c r="H991" i="3"/>
  <c r="H1073" i="3"/>
  <c r="H1087" i="3"/>
  <c r="H1116" i="3"/>
  <c r="H1140" i="3"/>
  <c r="H1150" i="3"/>
  <c r="H127" i="3"/>
  <c r="H297" i="3"/>
  <c r="H409" i="3"/>
  <c r="F19" i="2"/>
  <c r="G19" i="2" s="1"/>
  <c r="H235" i="3"/>
  <c r="G230" i="3" s="1"/>
  <c r="H230" i="3" s="1"/>
  <c r="H227" i="3" s="1"/>
  <c r="H774" i="3"/>
  <c r="H782" i="3"/>
  <c r="H915" i="3"/>
  <c r="H998" i="3"/>
  <c r="H1022" i="3"/>
  <c r="H26" i="3"/>
  <c r="H53" i="3"/>
  <c r="H179" i="3"/>
  <c r="F47" i="2" s="1"/>
  <c r="G47" i="2" s="1"/>
  <c r="H254" i="3"/>
  <c r="G248" i="3" s="1"/>
  <c r="H248" i="3" s="1"/>
  <c r="H245" i="3" s="1"/>
  <c r="F55" i="2" s="1"/>
  <c r="H369" i="3"/>
  <c r="H543" i="3"/>
  <c r="H575" i="3"/>
  <c r="H622" i="3"/>
  <c r="H678" i="3"/>
  <c r="H710" i="3"/>
  <c r="H726" i="3"/>
  <c r="H750" i="3"/>
  <c r="H881" i="3"/>
  <c r="H961" i="3"/>
  <c r="H983" i="3"/>
  <c r="H22" i="3"/>
  <c r="H62" i="3"/>
  <c r="H157" i="3"/>
  <c r="F39" i="2" s="1"/>
  <c r="G39" i="2" s="1"/>
  <c r="H267" i="3"/>
  <c r="H307" i="3"/>
  <c r="H376" i="3"/>
  <c r="H447" i="3"/>
  <c r="H490" i="3"/>
  <c r="H516" i="3"/>
  <c r="H702" i="3"/>
  <c r="H742" i="3"/>
  <c r="H758" i="3"/>
  <c r="H788" i="3"/>
  <c r="H857" i="3"/>
  <c r="H931" i="3"/>
  <c r="H937" i="3"/>
  <c r="H976" i="3"/>
  <c r="H1066" i="3"/>
  <c r="H1109" i="3"/>
  <c r="H538" i="3"/>
  <c r="H1006" i="3"/>
  <c r="H1036" i="3"/>
  <c r="H1102" i="3"/>
  <c r="H1130" i="3"/>
  <c r="H32" i="3"/>
  <c r="H89" i="3"/>
  <c r="H149" i="3"/>
  <c r="H193" i="3"/>
  <c r="H217" i="3"/>
  <c r="H281" i="3"/>
  <c r="H357" i="3"/>
  <c r="H435" i="3"/>
  <c r="H457" i="3"/>
  <c r="H480" i="3"/>
  <c r="H95" i="1" s="1"/>
  <c r="H504" i="3"/>
  <c r="H99" i="1" s="1"/>
  <c r="H526" i="3"/>
  <c r="H686" i="3"/>
  <c r="H766" i="3"/>
  <c r="H869" i="3"/>
  <c r="H923" i="3"/>
  <c r="H945" i="3"/>
  <c r="H953" i="3"/>
  <c r="H1029" i="3"/>
  <c r="H1058" i="3"/>
  <c r="H1095" i="3"/>
  <c r="H1123" i="3"/>
  <c r="F14" i="2"/>
  <c r="H113" i="3"/>
  <c r="H141" i="3"/>
  <c r="H275" i="3"/>
  <c r="H317" i="3"/>
  <c r="H379" i="3"/>
  <c r="H429" i="3"/>
  <c r="H452" i="3"/>
  <c r="H475" i="3"/>
  <c r="H497" i="3"/>
  <c r="H98" i="1" s="1"/>
  <c r="H521" i="3"/>
  <c r="H102" i="1" s="1"/>
  <c r="H628" i="3"/>
  <c r="H634" i="3"/>
  <c r="H662" i="3"/>
  <c r="H670" i="3"/>
  <c r="H794" i="3"/>
  <c r="H821" i="3"/>
  <c r="H863" i="3"/>
  <c r="H907" i="3"/>
  <c r="H550" i="3"/>
  <c r="H77" i="3"/>
  <c r="H106" i="3"/>
  <c r="F28" i="2" s="1"/>
  <c r="H120" i="3"/>
  <c r="H134" i="3"/>
  <c r="F32" i="2" s="1"/>
  <c r="H200" i="3"/>
  <c r="H186" i="3"/>
  <c r="H172" i="3"/>
  <c r="H165" i="3"/>
  <c r="F43" i="2" s="1"/>
  <c r="G43" i="2" s="1"/>
  <c r="H467" i="3"/>
  <c r="H84" i="3"/>
  <c r="H694" i="3"/>
  <c r="H1043" i="3"/>
  <c r="H609" i="3"/>
  <c r="H107" i="1" s="1"/>
  <c r="H106" i="1" s="1"/>
  <c r="H718" i="3"/>
  <c r="H813" i="3"/>
  <c r="H899" i="3"/>
  <c r="H1014" i="3"/>
  <c r="H1080" i="3"/>
  <c r="F54" i="2" l="1"/>
  <c r="G210" i="3"/>
  <c r="H210" i="3" s="1"/>
  <c r="H207" i="3" s="1"/>
  <c r="F27" i="2"/>
  <c r="G27" i="2" s="1"/>
  <c r="F12" i="2"/>
  <c r="G12" i="2" s="1"/>
  <c r="F16" i="2"/>
  <c r="G16" i="2" s="1"/>
  <c r="F31" i="2"/>
  <c r="F33" i="2"/>
  <c r="F49" i="2"/>
  <c r="G49" i="2" s="1"/>
  <c r="F11" i="2"/>
  <c r="G11" i="2" s="1"/>
  <c r="F29" i="2"/>
  <c r="F38" i="2"/>
  <c r="G38" i="2" s="1"/>
  <c r="F17" i="2"/>
  <c r="G17" i="2" s="1"/>
  <c r="F24" i="2"/>
  <c r="G24" i="2" s="1"/>
  <c r="F13" i="2"/>
  <c r="F45" i="2"/>
  <c r="G45" i="2" s="1"/>
  <c r="F15" i="2"/>
  <c r="F44" i="2"/>
  <c r="G44" i="2" s="1"/>
  <c r="F9" i="2"/>
  <c r="G9" i="2" s="1"/>
  <c r="F21" i="2"/>
  <c r="G21" i="2" s="1"/>
  <c r="G18" i="2" s="1"/>
  <c r="F52" i="2"/>
  <c r="F30" i="2"/>
  <c r="F50" i="2"/>
  <c r="G50" i="2" s="1"/>
  <c r="F48" i="2"/>
  <c r="G48" i="2" s="1"/>
  <c r="F46" i="2"/>
  <c r="H100" i="1"/>
  <c r="H94" i="1" s="1"/>
  <c r="F23" i="2"/>
  <c r="G23" i="2" s="1"/>
  <c r="F53" i="2" l="1"/>
  <c r="G22" i="2"/>
  <c r="G36" i="2"/>
  <c r="G8" i="2"/>
  <c r="G199" i="2" l="1"/>
  <c r="H59" i="1" l="1"/>
  <c r="H239" i="1" s="1"/>
  <c r="H240" i="1" l="1"/>
  <c r="H241" i="1" s="1"/>
</calcChain>
</file>

<file path=xl/sharedStrings.xml><?xml version="1.0" encoding="utf-8"?>
<sst xmlns="http://schemas.openxmlformats.org/spreadsheetml/2006/main" count="8198" uniqueCount="3411">
  <si>
    <t>PLANILHA ORÇAMENTÁRIA</t>
  </si>
  <si>
    <t>Cliente</t>
  </si>
  <si>
    <t>INSTITUTO FEDERAL DE EDUCAÇÃO, CIÊNCIA E TECNOLOGIA DO SERTÃO DE PERNAMBUCO- CAMPUS PETROLINA ZONA RURAL</t>
  </si>
  <si>
    <t>Obra</t>
  </si>
  <si>
    <t>Construção de salas de professores</t>
  </si>
  <si>
    <t>Empresa:</t>
  </si>
  <si>
    <t>Local</t>
  </si>
  <si>
    <t>Rodovia BR 235; Km 22, Projeto Senador Nilo Coelho Nº4, Petrolina PE</t>
  </si>
  <si>
    <t>Base:</t>
  </si>
  <si>
    <t>Sinapi (08/2016)</t>
  </si>
  <si>
    <t>OBRAS CIVIS</t>
  </si>
  <si>
    <t>ITEM</t>
  </si>
  <si>
    <t>DESCRIÇÃO DOS SERVIÇOS</t>
  </si>
  <si>
    <t>UNID.</t>
  </si>
  <si>
    <t>QUANT.</t>
  </si>
  <si>
    <t>VALOR UNITÁRIO</t>
  </si>
  <si>
    <t>VALOR PARCIAL</t>
  </si>
  <si>
    <t>SERVIÇOS PRELIMINARES</t>
  </si>
  <si>
    <t>M²</t>
  </si>
  <si>
    <t>ADMINISTRAÇÃO LOCAL DE OBRA</t>
  </si>
  <si>
    <t>MÊS</t>
  </si>
  <si>
    <t>UND</t>
  </si>
  <si>
    <t>EXECUÇÃO DE REFEITÓRIO EM CANTEIRO DE OBRA EM CHAPA DE MADEIRA COMPENSADA, NÃO INCLUSO MOBILIÁRIO E EQUIPAMENTOS. AF_02/2016</t>
  </si>
  <si>
    <t>MOVIMENTO DE TERRA</t>
  </si>
  <si>
    <t>M³</t>
  </si>
  <si>
    <t>FUNDAÇÃO</t>
  </si>
  <si>
    <t>KG</t>
  </si>
  <si>
    <t>ESTRUTURA</t>
  </si>
  <si>
    <t>IMPERMEABLIZAÇÃO E TRATAMENTOS</t>
  </si>
  <si>
    <t>ALVENARIA</t>
  </si>
  <si>
    <t>M</t>
  </si>
  <si>
    <t>COBERTURA</t>
  </si>
  <si>
    <t>ESQUADRIAS</t>
  </si>
  <si>
    <t>UN</t>
  </si>
  <si>
    <t>REVESTIMENTOS</t>
  </si>
  <si>
    <t>PINTURAS</t>
  </si>
  <si>
    <t>PISOS, RODAPÉS, SOLEIRAS E PEITORIL</t>
  </si>
  <si>
    <t>SERVIÇOS COMPLEMENTARES</t>
  </si>
  <si>
    <t>INSTALAÇÕES HIDRAULICAS</t>
  </si>
  <si>
    <t>VERIFICAR</t>
  </si>
  <si>
    <t>LIMPEZA</t>
  </si>
  <si>
    <t>TOTAL DA OBRA</t>
  </si>
  <si>
    <t>DESMATAMENTO E LIMPEZA MECANIZADA DE TERRENO COM ARVORES ATE Ø 15CM, UTILIZANDO TRATOR DE ESTEIRAS.</t>
  </si>
  <si>
    <t>41598</t>
  </si>
  <si>
    <t>ENTRADA PROVISORIA DE ENERGIA ELETRICA AEREA TRIFASICA 40A EM POSTE MADEIRA.</t>
  </si>
  <si>
    <t>COMPOSIÇÃO 001</t>
  </si>
  <si>
    <t>EXECUÇÃO DE ESCRITÓRIO EM CANTEIRO DE OBRA EM CHAPA DE MADEIRA COMPENSADA, NÃO INCLUSO MOBILIÁRIO E EQUIPAMENTOS. AF_02/2016</t>
  </si>
  <si>
    <t>COMPOSIÇÃO 002</t>
  </si>
  <si>
    <t>EXECUÇÃO DE ALMOXARIFADO EM CANTEIRO DE OBRA EM CHAPA DE MADEIRA COMPENSADA, INCLUSO PRATELEIRAS. AF_02/2016.</t>
  </si>
  <si>
    <t>COMPOSIÇÃO 003</t>
  </si>
  <si>
    <t>COMPOSIÇÃO 004</t>
  </si>
  <si>
    <t>EXECUÇÃO DE SANITÁRIO E VESTIÁRIO EM CANTEIRO DE OBRA EM CHAPA DE MADEIRA COMPENSADA, NÃO INCLUSO MOBILIÁRIO. AF_02/2016</t>
  </si>
  <si>
    <t>74209/001</t>
  </si>
  <si>
    <t>PLACA DE OBRA EM CHAPA DE AÇO GALVANIZADO</t>
  </si>
  <si>
    <t>74077/001</t>
  </si>
  <si>
    <t>LOCAÇÃO CONVENCIONAL DE OBRA, ATRAVÉS DE GABARITO DE TÁBUAS CORRIDAS PONTALETADAS, SEM REAPROVEITAMENTO</t>
  </si>
  <si>
    <t>73481</t>
  </si>
  <si>
    <t>ESCAVACAO MANUAL DE VALAS EM TERRA COMPACTA, PROF. DE 0 M &lt; H &lt;= 1 M</t>
  </si>
  <si>
    <t>REATERRO DE VALA COM MATERIAL GRANULAR REAPROVEITADO ADENSADO E VIBRADO</t>
  </si>
  <si>
    <t>COMPOSIÇÃO 005</t>
  </si>
  <si>
    <t>ATERRO MANUAL DE VALAS COM SOLO ARGILO-ARENOSO E COMPACTAÇÃO MECANIZADA, INCLUSIVE EXTRAÇÃO E TRANSPORTE DO MATERIAL. AF_05/2016</t>
  </si>
  <si>
    <t>73907/003</t>
  </si>
  <si>
    <t>LASTRO DE CONCRETO, E=5CM, PREPARO MECÂNICO, INCLUSOS LANÇAMENTO E ADENSAMENTO</t>
  </si>
  <si>
    <t>COMPOSIÇÃO 006</t>
  </si>
  <si>
    <t>CONCRETO USINADO BOMBEÁVEL FCK=25MPA, INCLUSIVE LANCAMENTO E ADENSAMENTO</t>
  </si>
  <si>
    <t>74157/004</t>
  </si>
  <si>
    <t>LANÇAMENTO/ APLICAÇÃO MANUAL DE CONCRETO EM FUNDAÇÕES</t>
  </si>
  <si>
    <t>74074/004</t>
  </si>
  <si>
    <t>FORMA TÁBUA P/ CONCRETO EM FUNDAÇÃO S/ REAPROVEITAMENTO</t>
  </si>
  <si>
    <t>FORMA TABUA PARA CONCRETO EM FUNDACAO, C/ REAPROVEITAMENTO 2X.</t>
  </si>
  <si>
    <t>ARMAÇÃO DE FUNDAÇÕES E ESTRUTURAS DE CONCRETO ARMADO, EXCETO VIGAS, PILARES E LAJES (DE EDIFÍCIOS DE MÚLTIPLOS PAVIMENTOS, EDIFICAÇÃO TÉRREA OU SOBRADO), UTILIZANDO AÇO CA-60 DE 5.0 MM - MONTAGEM. AF_12/2015</t>
  </si>
  <si>
    <t>ARMAÇÃO DE FUNDAÇÕES E ESTRUTURAS DE CONCRETO ARMADO, EXCETO VIGAS, PILARES E LAJES (DE EDIFÍCIOS DE MÚLTIPLOS PAVIMENTOS, EDIFICAÇÃO TÉRREA OU SOBRADO), UTILIZANDO AÇO CA-50 DE 6.3 MM - MONTAGEM. AF_12/2015</t>
  </si>
  <si>
    <t>ARMAÇÃO DE FUNDAÇÕES E ESTRUTURAS DE CONCRETO ARMADO, EXCETO VIGAS, PILARES E LAJES (DE EDIFÍCIOS DE MÚLTIPLOS PAVIMENTOS, EDIFICAÇÃO TÉRREA OU SOBRADO), UTILIZANDO AÇO CA-50 DE 8.0 MM - MONTAGEM. AF_12/2015</t>
  </si>
  <si>
    <t>ARMAÇÃO DE FUNDAÇÕES E ESTRUTURAS DE CONCRETO ARMADO, EXCETO VIGAS, PILARES E LAJES (DE EDIFÍCIOS DE MÚLTIPLOS PAVIMENTOS, EDIFICAÇÃO TÉRREA OU SOBRADO), UTILIZANDO AÇO CA-50 DE 10.0 MM - MONTAGEM. AF_12/2015</t>
  </si>
  <si>
    <t>ARMAÇÃO DE FUNDAÇÕES E ESTRUTURAS DE CONCRETO ARMADO, EXCETO VIGAS, PILARES E LAJES (DE EDIFÍCIOS DE MÚLTIPLOS PAVIMENTOS, EDIFICAÇÃO TÉRREA OU SOBRADO), UTILIZANDO AÇO CA-50 DE 12.5 MM - MONTAGEM. AF_12/2015</t>
  </si>
  <si>
    <t>ARMAÇÃO DE FUNDAÇÕES E ESTRUTURAS DE CONCRETO ARMADO, EXCETO VIGAS, PILARES E LAJES (DE EDIFÍCIOS DE MÚLTIPLOS PAVIMENTOS, EDIFICAÇÃO TÉRREA OU SOBRADO), UTILIZANDO AÇO CA-50 DE 16.0 MM - MONTAGEM. AF_12/2015</t>
  </si>
  <si>
    <t>FORNECIMENTO, CORTE, DOBRA E COLOCAÇÃO DE AÇO CA-50</t>
  </si>
  <si>
    <t>FORNECIMENTO E APLICAÇÃO DE AÇO CA-60</t>
  </si>
  <si>
    <t>CONCRETO USINADO BOMBEADO FCK=25MPA, INCLUSIVE COLOCAÇÃO, ESPALHAMENTO E ACABAMENTO.</t>
  </si>
  <si>
    <t>Composição</t>
  </si>
  <si>
    <t>CONCRETAGEM DE VIGAS E LAJES, FCK=25 MPA, PARA LAJES MACIÇAS OU NERVURADAS COM USO DE BOMBA EM EDIFICAÇÃO COM ÁREA MÉDIA DE LAJES MENOR OU IGUAL A 20 M² - LANÇAMENTO, ADENSAMENTO E ACABAMENTO. AF_12/2015</t>
  </si>
  <si>
    <t>CONCRETAGEM DE PILARES, FCK = 25 MPA, COM USO DE BOMBA EM EDIFICAÇÃO COM SEÇÃO MÉDIA DE PILARES MENOR OU IGUAL A 0,25 M² - LANÇAMENTO, ADENSAMENTO E ACABAMENTO. AF_12/2015</t>
  </si>
  <si>
    <t>LANÇAMENTO/ APLICAÇÃO MANUAL DE CONCRETO EM ESTRUTURAS</t>
  </si>
  <si>
    <t>ARMAÇÃO ( FORNECIMENTO, CORTE, DOBRA, E COLOCAÇÃO) AÇO CA-50, DIAM.6.3 (1/4) À 12,5MM (1/2)</t>
  </si>
  <si>
    <t>ARMAÇÃO ( FORNECIMENTO, CORTE, DOBRA, E COLOCAÇÃO) AÇO CA-60, DIAM.3,4 A 6,0MM.</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</si>
  <si>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</si>
  <si>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</si>
  <si>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</si>
  <si>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COMPOSIÇÃO</t>
  </si>
  <si>
    <t>ARMAÇÃO DE LAJE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</si>
  <si>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</si>
  <si>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</si>
  <si>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</si>
  <si>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</si>
  <si>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FORMA CURVA EM TÁBUA 3A P/ VIGA, PILAR E PAREDE.</t>
  </si>
  <si>
    <t>MONTAGEM E DESMONTAGEM DE FORMA DE PILARES RETANGULARES E ESTRUTURAS SIMILARES COM ÁREA MÉDIA DAS SEÇÕES MENOR OU IGUAL A 0,25 M², PÉ-DIREITO SIMPLES, EM CHAPA DE MADEIRA COMPENSADA RESINADA, 2 UTILIZAÇÕES. AF_12/2015</t>
  </si>
  <si>
    <t>MONTAGEM E DESMONTAGEM DE FORMA DE VIGA, ESCORAMENTO COM PONTALETE DE MADEIRA, PÉ-DIREITO SIMPLES, EM MADEIRA SERRADA, 4 UTILIZAÇÕES. AF_12/2015</t>
  </si>
  <si>
    <t>MONTAGEM E DESMONTAGEM DE FORMA DE LAJE MACIÇA COM ÁREA MÉDIA MENOR OU IGUAL A 20 M², PÉ-DIREITO SIMPLES, EM MADEIRA SERRADA, 4 UTILIZAÇÕES. AF_12/2015</t>
  </si>
  <si>
    <t>74106/001</t>
  </si>
  <si>
    <t>IMPERMEABILIZACAO DE ESTRUTURAS ENTERRADAS, COM TINTA ASFALTICA, DUAS DEMÃOS.</t>
  </si>
  <si>
    <t>ALVENARIA EM TIJOLO CERÂMICO FURADO 10X20X20CM, 1/2 VEZ, ASSENTADO EM ARGAMASSA TRAÇO 1:2:8 ( CIMENTO, CAL E AREIA) JUNTAS 12MM</t>
  </si>
  <si>
    <t>73937/001</t>
  </si>
  <si>
    <t>COBOGO DE CONCRETO (ELEMENTO VAZADO), 7X50X50CM, ASSENTADO COM ARGAMASSA TRACO 1:4 (CIMENTO E AREIA)</t>
  </si>
  <si>
    <t>74229/001</t>
  </si>
  <si>
    <t>DIVISÓRIA EM MÁRMORE BRANCO POLIDO ESPESSURA 3CM, ASSENTADO COM ARGAMASSA TRAÇO 1:4 ( CIMENTO E AREIA) ARREMATA COM CIMENTO BRANCO, EXCLUSIVE FERRAGENS.</t>
  </si>
  <si>
    <t>DIVISORIA EM GRANITO BRANCO POLIDO, ESP = 3CM, ASSENTADO COM ARGAMASSA TRACO 1:4, ARREMATE EM CIMENTO BRANCO, EXCLUSIVE FERRAGENS.</t>
  </si>
  <si>
    <t>VERGA 10X10CM EM CONCRETO PRÉ-MOLDADO FCK=20MPA( PREPARO COM BETONEIRA) AÇO CA60, BITOLA FINA, INCLUSIVE TÁBUAS 3A</t>
  </si>
  <si>
    <t>VERGA PRÉ-MOLDADA PARA JANELAS COM MAIS DE 1,5 M DE VÃO. AF_03/2016.</t>
  </si>
  <si>
    <t>VERGA PRÉ-MOLDADA PARA PORTAS COM ATÉ 1,5 M DE VÃO. AF_03/2016.</t>
  </si>
  <si>
    <t>VERGA PRÉ-MOLDADA PARA PORTAS COM MAIS DE 1,5 M DE VÃO. AF_03/2016.</t>
  </si>
  <si>
    <t>ESTRUTURA METÁLICA EM TESOURAS OU TRLIÇAS, VÃO LIVRE DE 20M, FORNECIMENTO E MONTAGEM, NÃO SENDO CONSIDERADOS OS FECHAMENTOS METÁLICOS, AS COLUNAS, OS SERVIÇOS GERAIS EM ALVENARIA E CONCRETO, AS TELHAS DE COBERTURA E A PINTURA DE ACABAMENTO.</t>
  </si>
  <si>
    <t>FABRICAÇÃO E INSTALAÇÃO DE TESOURA INTEIRA EM MADEIRA NÃO APARELHADA, VÃO DE 11 M, PARA TELHA CERÂMICA OU DE CONCRETO, INCLUSO IÇAMENTO. AF_12/2015.</t>
  </si>
  <si>
    <t>TRAMA DE MADEIRA COMPOSTA POR RIPAS, CAIBROS E TERÇAS PARA TELHADOS DE MAIS QUE 2 ÁGUAS PARA TELHA DE ENCAIXE DE CERÂMICA OU DE CONCRETO, INCLUSO TRANSPORTE VERTICAL. AF_12/2015.</t>
  </si>
  <si>
    <t>TELHAMENTO COM TELHA CERÂMICA CAPA-CANAL, TIPO COLONIAL, COM MAIS DE 2 ÁGUAS, INCLUSO TRANSPORTE VERTICAL. AF_06/2016.</t>
  </si>
  <si>
    <t>IMUNIZACAO DE MADEIRAMENTO PARA COBERTURA UTILIZANDO CUPINICIDA INCOLOR.</t>
  </si>
  <si>
    <t>COBERTURA COM TELHA DE FIBROCIMENTO ONDULADA, ESPESSURA 6MM, COM CUMEEIRA UNIVERSAL, INCLUSAS JUNTAS DE DILATAÇÃO E ACESSÓRIOS DE FIXAÇÃO, EXCLUINDO MADEIRAMENTO.</t>
  </si>
  <si>
    <t>73986/001</t>
  </si>
  <si>
    <t>FORRO DE GESSO EM PLACAS 60X60CM, ESPESSURA 1,2CM, INCLUSIVE FIXAÇÃO COM ARAME.</t>
  </si>
  <si>
    <t>04449/ORSE</t>
  </si>
  <si>
    <t>FORRO DE PVC, EM RÉGUAS DE 10 OU 20 CM, APLICADO, INCLUISVE ESTRUTURA PARA FIXAÇÃO (PERFIS FORRO DE PVC, EM RÉGUAS DE 10 OU 20 CM, APLICADO, INCLUSIVE ESTRUTURA DE FIXAÇÃO (PERFIS PVC PLASTILON) REF:ARAFORROS OU SIMILAR.</t>
  </si>
  <si>
    <t>CALHA EM CHAPA DE AÇO GALVANIZADO NÚMERO 24, DESENVOLVIMENTO DE 100 CM, INCLUSO TRANSPORTE VERTICAL. AF_06/2016.</t>
  </si>
  <si>
    <t>KIT DE PORTA DE MADEIRA PARA VERNIZ, SEMI-OCA (LEVE OU MÉDIA), PADRÃO MÉDIO, 90X210CM, ESPESSURA DE 3,5CM, ITENS INCLUSOS: DOBRADIÇAS, MONTAGEM E INSTALAÇÃO DO BATENTE, SEM FECHADURA - FORNECIMENTO E INSTALAÇÃO</t>
  </si>
  <si>
    <t>73933/3</t>
  </si>
  <si>
    <t>PORTA DE FERRO TIPO VENEZIANA, DE ABRIR, SEM BANDEIRA SEM FERRAGENS</t>
  </si>
  <si>
    <t>PORTA DE CORRER EM ALUMINIO, COM DUAS FOLHAS PARA VIDRO, INCLUSO GUARNICAO E VIDRO LISO INCOLOR</t>
  </si>
  <si>
    <t>PORTA DE VIDRO TEMPERADO, 3,0X2,10M, ESPESSURA 10MM, INCLUSIVE ACESSORIOS</t>
  </si>
  <si>
    <t>VIDRO TEMPERADO INCOLOR, ESPESSURA 8MM, FORNECIMENTO E INSTALACAO INCLUSIVE MASSA PARA VEDACAO</t>
  </si>
  <si>
    <t>JANELA EM ALUMÍNIO, DE CORRER OU ABRIR, COR FOSCA, TIPO MOLDURA, S/BAND, INCLUSO VIDROS</t>
  </si>
  <si>
    <t>72120</t>
  </si>
  <si>
    <t>VIDRO TEMPERADO INCOLOR, ESPESSURA 10MM, FORNECIMENTO E INSTALACAO, INCLUSIVE MASSA PARA VEDACAO</t>
  </si>
  <si>
    <t>74068/004</t>
  </si>
  <si>
    <t>FECHADURA DE EMBUTIR COMPLETA, PARA PORTAS EXTERNAS 2 FOLHAS, PADRAO DE ACABAMENTO POPULAR E FECHO DE EMBUTIR TIPO UNHA COM ALAVANCA DE LATAO CROMADO 22CM</t>
  </si>
  <si>
    <t>90830</t>
  </si>
  <si>
    <t>FECHADURA DE EMBUTIR COM CILINDRO, EXTERNA, COMPLETA, ACABAMENTO PADRÃO MÉDIO, INCLUSO EXECUÇÃO DE FURO - FORNECIMENTO E INSTALAÇÃO. AF_08/2015</t>
  </si>
  <si>
    <t>74046/002</t>
  </si>
  <si>
    <t>TARJETA TIPO LIVRE/OCUPADO PARA PORTA DE BANHEIRO</t>
  </si>
  <si>
    <t>87905</t>
  </si>
  <si>
    <t>CHAPISCO APLICADO EM ALVENARIA (COM PRESENÇA DE VÃOS) E ESTRUTURAS DE CONCRETO DE FACHADA, COM COLHER DE PEDREIRO.  ARGAMASSA TRAÇO 1:3 COM PREPARO EM BETONEIRA 400L. AF_06/2014</t>
  </si>
  <si>
    <t>CHAPISCO EM TETO, E=5MM, COM ARGAMASSA TRAÇO T1 - 1:3 (CIMENTO / AREIA) - REVISASA 08/2015</t>
  </si>
  <si>
    <t>87527</t>
  </si>
  <si>
    <t>EMBOÇO, PARA RECEBIMENTO DE CERÂMICA, EM ARGAMASSA TRAÇO 1:2:8, PREPARO MECÂNICO COM BETONEIRA 400L, APLICADO MANUALMENTE EM FACES INTERNAS DE PAREDES, PARA AMBIENTE COM ÁREA MENOR QUE 5M2, ESPESSURA DE 20MM, COM EXECUÇÃO DE TALISCAS. AF_06/2014</t>
  </si>
  <si>
    <t>87268</t>
  </si>
  <si>
    <t>REVESTIMENTO CERÂMICO PARA PAREDES INTERNAS COM PLACAS TIPO GRÊS OU SEMI-GRÊS DE DIMENSÕES 25X35 CM APLICADAS EM AMBIENTES DE ÁREA MENOR QUE 5 M² NA ALTURA INTEIRA DAS PAREDES. AF_06/2014.</t>
  </si>
  <si>
    <t>APLICAÇÃO MANUAL DE FUNDO SELADOR ACRÍLICO EM PAREDES EXTERNAS DE CASA.</t>
  </si>
  <si>
    <t>APLICAÇÃO DE FUNDO SELADOR LÁTEX PVA EM TETO, UMA DEMÃO. AF_06/2014</t>
  </si>
  <si>
    <t>APLICAÇÃO DE FUNDO SELADOR LÁTEX PVA EM PAREDES, UMA DEMÃO. AF_06/2014</t>
  </si>
  <si>
    <t>PINTURA EM VERNIZ SINTETICO BRILHANTE EM MADEIRA, TRÊS DEMÃOS</t>
  </si>
  <si>
    <t>88497</t>
  </si>
  <si>
    <t>APLICAÇÃO E LIXAMENTO DE MASSA LÁTEX EM PAREDES, DUAS DEMÃOS. AF_06/2014</t>
  </si>
  <si>
    <t>88496</t>
  </si>
  <si>
    <t>APLICAÇÃO E LIXAMENTO DE MASSA LÁTEX EM TETO, DUAS DEMÃOS. AF_06/2014</t>
  </si>
  <si>
    <t>88487</t>
  </si>
  <si>
    <t>APLICAÇÃO MANUAL DE PINTURA COM TINTA LÁTEX PVA EM PAREDES, DUAS DEMÃOS. AF_06/2014</t>
  </si>
  <si>
    <t>88486</t>
  </si>
  <si>
    <t>APLICAÇÃO MANUAL DE PINTURA COM TINTA LÁTEX PVA EM TETO, DUAS DEMÃOS. AF_06/2014</t>
  </si>
  <si>
    <t>APLICAÇÃO E LIXAMENTO DE MASSA LÁTEX ACRILICA EM PAREDES, DUAS DEMÃOS. AF_06/2014</t>
  </si>
  <si>
    <t>88488</t>
  </si>
  <si>
    <t>APLICAÇÃO MANUAL DE PINTURA COM TINTA LÁTEX ACRÍLICA EM TETO, DUAS DEMÃOS. AF_06/2014</t>
  </si>
  <si>
    <t>88489</t>
  </si>
  <si>
    <t>APLICAÇÃO MANUAL DE PINTURA COM TINTA LÁTEX ACRÍLICA EM PAREDES, DUAS DEMÃOS. AF_06/2014.</t>
  </si>
  <si>
    <t>REGULARIZACAO E COMPACTACAO MANUAL DE TERRENO COM SOQUETE</t>
  </si>
  <si>
    <t>REVESTIMENTO CERÂMICO PARA PISO COM PLACAS TIPO GRÊS DE DIMENSÕES 60X60 CM APLICADA EM AMBIENTES DE ÁREA ENTRE 5 M2 E 10 M2. AF_06/2014</t>
  </si>
  <si>
    <t>94994</t>
  </si>
  <si>
    <t>EXECUÇÃO DE PASSEIO (CALÇADA) COM CONCRETO MOLDADO IN LOCO, FEITO EM OBRA, ACABAMENTO CONVENCIONAL, ESPESSURA 8 CM, ARMADO. AF_07/2016</t>
  </si>
  <si>
    <t>BARRA DE APOIO EM AÇO INOX POLIDO, L=50 CM, D=38.1 MM, INCLUSIVE INSTALAÇÃO.</t>
  </si>
  <si>
    <t>BARRA DE APOIO EM AÇO INOX POLIDO, L=90 CM, D=38.1 MM, INCLUSIVE INSTALAÇÃO.</t>
  </si>
  <si>
    <t>74125/002</t>
  </si>
  <si>
    <t>ESPELHO CRISTAL ESPESSURA 4MM COM MOLDURA  EM ALUMINIO E COMPENSADO 6MM PLASTIFICADO COLADO</t>
  </si>
  <si>
    <t>TUBO DE PVC SOLDAVEL, SEM CONEXÕES 25MM- FORNECIMENTO E INSTALAÇÃO</t>
  </si>
  <si>
    <t>TUBO DE PVC SOLDAVEL, SEM CONEXÕES 32MM - FORNECIMENTO E INSTALAÇÃO</t>
  </si>
  <si>
    <t>TUBO DE PVC SOLDAVEL, SEM CONEXÕES 50MM - FORNECIMENTO E INSTALAÇÃO</t>
  </si>
  <si>
    <t>TUBO DE PVC SOLDAVEL, SEM CONEXÕES 60MM - FORNECIMENTO E INSTALAÇÃO</t>
  </si>
  <si>
    <t>TÊ DE PVC SOLDÁVEL ÁGUA FRIA 25MM - FORNECIMENTO E INSTALAÇÃO</t>
  </si>
  <si>
    <t>TÊ DE PVC SOLDÁVEL ÁGUA FRIA 32MM - FORNECIMENTO E INSTALAÇÃO</t>
  </si>
  <si>
    <t>TÊ DE PVC SOLDÁVEL ÁGUA FRIA 50MM - FORNECIMENTO E INSTALAÇÃO</t>
  </si>
  <si>
    <t>TÊ DE PVC SOLDÁVEL ÁGUA FRIA 60MM - FORNECIMENTO E INSTALAÇÃO</t>
  </si>
  <si>
    <t>TÊ REDUÇÃO PVC SOLDÁVEL ÁGUA FRIA 32X25MM- FORNECIMENTO E INSTALAÇÃO</t>
  </si>
  <si>
    <t>TÊ REDUÇÃO PVC SOLDÁVEL ÁGUA FRIA 50X25MM - FORNECIMENTO E INSTALAÇÃO</t>
  </si>
  <si>
    <t>JOELHO REDUÇÃO PVC SOLDAVEL 90° ÁGUA FRIA 32X25MM - FORNECIMENTO E INSTALAÇÃO</t>
  </si>
  <si>
    <t>JOELHO PVC SOLDAVEL 90° AGUA FRIA 25MM - FORNECIMENTO E INSTALAÇÃO</t>
  </si>
  <si>
    <t>JOELHO PVC SOLDAVEL 90° AGUA FRIA 32MM - FORNECIMENTO E INSTALAÇÃO</t>
  </si>
  <si>
    <t>JOELHO PVC SOLDAVEL 90° AGUA FRIA 50MM - FORNECIMENTO E INSTALAÇÃO</t>
  </si>
  <si>
    <t>JOELHO PVC SOLDAVEL 90° AGUA FRIA 60MM - FORNECIMENTO E INSTALAÇÃO</t>
  </si>
  <si>
    <t>LUVA DE REDUÇÃO SOLDÁVEL DE PVC MARROM 32X 25MM</t>
  </si>
  <si>
    <t>REDUÇÃO DE PVC SOLDAVEL ÁGUA FRIA 50X32MM - FORNECIMENTO E INSTALAÇÃO</t>
  </si>
  <si>
    <t>REDUÇÃO DE PVC SOLDAVEL ÁGUA FRIA 60X50MM - FORNECIMENTO E INSTALAÇÃO</t>
  </si>
  <si>
    <t>REDUÇÃO DE PVC SOLDAVEL ÁGUA FRIA 60X32MM - FORNECIMENTO E INSTALAÇÃO</t>
  </si>
  <si>
    <t>ADAPTADOR PVC SOLDAVEL COM FLANGES LIVRES PARA CAIXA D´ÁGUA 25MMX3/4"- FORNECIMENTO E INSTALAÇÃO</t>
  </si>
  <si>
    <t>ADAPTADOR PVC SOLDAVEL COM FLANGES LIVRES PARA CAIXA D´ÁGUA 32MMX1"- FORNECIMENTO E INSTALAÇÃO</t>
  </si>
  <si>
    <t>ADAPTADOR PVC SOLDAVEL COM FLANGES LIVRES PARA CAIXA D´ÁGUA 50MMX1.1/2"- FORNECIMENTO E INSTALAÇÃO</t>
  </si>
  <si>
    <t>ADAPTADOR PVC SOLDAVEL COM FLANGES LIVRES PARA CAIXA D´ÁGUA 60MMX2"- FORNECIMENTO E INSTALAÇÃO</t>
  </si>
  <si>
    <t>JOELHO PVC SOLDAVEL COM ROSCA METALICA 90º AGUA FRIA 25MMX1/2"- FORNECIMENTO E INSTALAÇÃO</t>
  </si>
  <si>
    <t>LUVA PVC SOLDAVEL COM ROSCA AGUA FRIA 50MM X 1.1/2" - FORNECIMENTO E INSTALAÇÃO</t>
  </si>
  <si>
    <t>LUVA PVC SOLDAVEL COM ROSCA AGUA FRIA 25MM X 3/4" - FORNECIMENTO E INSTALAÇÃO</t>
  </si>
  <si>
    <t>TORNEIRA DE BOIA VAZÃO TOTAL 3/4 COM BALAO PLASTICO - FORNECIMENTO E INSTALAÇÃO</t>
  </si>
  <si>
    <t>TORNEIRA CROMADA 1/2" OU 3/4" PARA JARDIM OU TANQUE, PADRAO ALTO- FORNECIMENTO E INSTALAÇÃO</t>
  </si>
  <si>
    <t>LAVATORIO EM LOUÇA BRANCA, SEM COLUNA PADRÃO POPULAR COM TORNEIRA CROMADA POPULAR, SIFÃO, VALVULA E ENGATE PLÁSTICO</t>
  </si>
  <si>
    <t>LAVATÓRIO LOUÇA BRANCA D/ EMBUTIR(CUBA) MED LUXO 52X39CM C/ LADRÃO FERRAGENS EM METAL CROMADO SIFÃO1680 1"X1.1/4" TORNEIRA DE PRESSÃO 1193 DE 1/2" E VALVULA DE ESCOAMENTO 1603 RBICHO EM PVC FORNECIMENTO</t>
  </si>
  <si>
    <t>VASO SANITÁRIO SIFONADO LOUÇA BRANCA PADRÕ POPULAR, COM CONJ. PARA FIXAÇÃO PARA VASO SANITÁRIO COM PARAFUSO ARRUELA E BUCHA - FORNECIMENTO E INSTALAÇÃO</t>
  </si>
  <si>
    <t>VASO SANITÁRIO LOUÇA BRANCA CAIXA DESCARGA ACOPLADA 35X65X35CM INCL ASSENTO PLASTICO E RABICHO CROMADO EXCL COLOCAÇÃO</t>
  </si>
  <si>
    <t>74234/001</t>
  </si>
  <si>
    <t>MICTÓRIO SIFONADO DE LOUÇA BRANCA COM PERTENCES, COM REGISTRO DE PRESSÃO 1/2" COM CANOPLA CROMADA ACABAMENTO SIMPLES E CONJUNTO PARA FIXAÇÃO- FORNECIMENTO E INSTALAÇÃO</t>
  </si>
  <si>
    <t>VALVULA DESCARGA 1.1/2" COM REGISTRO, ACABAMENTO EM METAL CROMADO- FORNECIMENTO E INSTALAÇÃO</t>
  </si>
  <si>
    <t>REGISTRO PRESSÃO 3/4" COM CANOPLA ACABAMENTO CROMADO SIMPLES- FORNECIMENTO E INSTALAÇÃO</t>
  </si>
  <si>
    <t>CHUVEIRO ELETRICO COMUM CORPO PLÁSTICO TIPO DUCHA, FORNECIMENTO E INSTALAÇÃO</t>
  </si>
  <si>
    <t>REGISTRO GAVETA 3/4" COM CANOPLA ACABAMENTO CROMADO SIMPLES - FORNECIMENTO E INSTALAÇÃO</t>
  </si>
  <si>
    <t>REGISTRO GAVETA 1" COM CANOPLA ACABAMENTO CROMADO SIMPLES - FORNECIMENTO E INSTALAÇÃO</t>
  </si>
  <si>
    <t>REGISTRO GAVETA 1.1/2" COM CANOPLA ACABAMENTO CROMADO SIMPLES - FORNECIMENTO E INSTALAÇÃO</t>
  </si>
  <si>
    <t>REGISTRO GAVETA 2" BRUTO LATÃO - FORNECIMENTO E INSTALAÇÃO</t>
  </si>
  <si>
    <t>REGISTRO GAVETA 1.1/2" BRUTO LATÃO - FORNECIMENTO E INSTALAÇÃO</t>
  </si>
  <si>
    <t>REGISTRO GAVETA 3/4" BRUTO LATÃO - FORNECIMENTO E INSTALAÇÃO</t>
  </si>
  <si>
    <t>REGISTRO GAVETA 1" BRUTO LATÃO - FORNECIMENTO E INSTALAÇÃO</t>
  </si>
  <si>
    <t>RESERVATÓRIO D'ÁGUA DE POLIETILENO DE ALTA DENSIDADE, CILÍNDRICO, CAPACIDADE 500 LITROS</t>
  </si>
  <si>
    <t>RESERVATÓRIO D'ÁGUA DE FIBRA DE VIDRO DE ALTA DENSIDADE, CILÍNDRICO, CAPACIDADE 3.000 LITROS - FORNECIMENTO E INSTALAÇÃO</t>
  </si>
  <si>
    <t>RESERVATÓRIO D'ÁGUA DE FIBRA DE VIDRO DE ALTA DENSIDADE, CILÍNDRICO, CAPACIDADE 2.000 LITROS - FORNECIMENTO E INSTALAÇÃO</t>
  </si>
  <si>
    <t>ADAPTADOR SOLDAVEL COM BOLSA E ROSCA PARA REGISTRO DE PVC RÍGIDO PARA TUBO SOLDÁVEL 50MM X 1.1/2pol.</t>
  </si>
  <si>
    <t>ADAPTADOR SOLDAVEL COM BOLSA E ROSCA PARA REGISTRO DE PVC RÍGIDO PARA TUBO SOLDÁVEL 60MM X 2pol.</t>
  </si>
  <si>
    <t>ADAPTADOR SOLDAVEL COM BOLSA E ROSCA PARA REGISTRO DE PVC RÍGIDO PARA TUBO SOLDÁVEL 32MM X 1pol.</t>
  </si>
  <si>
    <t>ADAPTADOR SOLDAVEL COM BOLSA E ROSCA PARA REGISTRO DE PVC RÍGIDO PARA TUBO SOLDÁVEL 25MM X 3/4pol.</t>
  </si>
  <si>
    <t>TUBO DE PVC BRANCO, SEM CONEXÕES, PONTA E BOLSA SOLDÁVEL 40MM - FORNECIMENTO E INSTALAÇÃO</t>
  </si>
  <si>
    <t>TUBO DE PVC BRANCO, SEM CONEXÕES, PONTA E BOLSA SOLDÁVEL 50MM - FORNECIMENTO E INSTALAÇÃO</t>
  </si>
  <si>
    <t>TUBO DE PVC BRANCO, SEM CONEXÕES, PONTA, BOLSA E VIROLA 75MM - FORNECIMENTO E INSTALAÇÃO</t>
  </si>
  <si>
    <t>TUBO PVC PARA ESGOTO PREDIAL DN 100MM - FORNECIMENTO E INSTALAÇÃO</t>
  </si>
  <si>
    <t>TUBO DE PVC BRANCO, SEM CONEXÕES, PONTA BOLSA E VIROLA, 150MM</t>
  </si>
  <si>
    <t>TE SANITÁRIO 50X50MM, JUNTA SOLDADA - FORNECIMENTO E INSTALAÇÃO</t>
  </si>
  <si>
    <t>TE SANITÁRIO 75X75MM, JUNTA SOLDADA - FORNECIMENTO E INSTALAÇÃO</t>
  </si>
  <si>
    <t>TE SANITÁRIO 100X75MM, COM ANÉIS - FORNECIMENTO E INSTALAÇÃO</t>
  </si>
  <si>
    <t>TE SANITÁRIO 75X50MM, COM ANÉIS - FORNECIMENTO E INSTALAÇÃO</t>
  </si>
  <si>
    <t>CURVA PVC CURTA 90° ESGOTO 100MM - FORNECIMENTO E INSTALAÇÃO</t>
  </si>
  <si>
    <t>CURVA PVC LONGA 45° ESGOTO 100MM - FORNECIMENTO E INSTALAÇÃO</t>
  </si>
  <si>
    <t>JOELHO PVC 90° ESGOTO 40MM - FORNECIMENTO E INSTALAÇÃO</t>
  </si>
  <si>
    <t>JOELHO PVC 45° ESGOTO 40MM - FORNECIMENTO E INSTALAÇÃO</t>
  </si>
  <si>
    <t>JOELHO PVC 90° ESGOTO 50MM - FORNECIMENTO E INSTALAÇÃO</t>
  </si>
  <si>
    <t>JOELHO PVC 45° ESGOTO 50MM - FORNECIMENTO E INSTALAÇÃO</t>
  </si>
  <si>
    <t>JOELHO PVC 90° ESGOTO 75MM - FORNECIMENTO E INSTALAÇÃO</t>
  </si>
  <si>
    <t>CURVA PVC LONGA 45° ESGOTO 75MM - FORNECIMENTO E INSTALAÇÃO</t>
  </si>
  <si>
    <t>JOELHO PVC 45° ESGOTO 75MM - FORNECIMENTO E INSTALAÇÃO</t>
  </si>
  <si>
    <t>JUNÇÃO PVC ESGOTO 100X50MM- FORNECIMENTO E INSTALAÇAO</t>
  </si>
  <si>
    <t>JUNÇÃO PVC ESGOTO 100X75MM- FORNECIMENTO E INSTALAÇAO</t>
  </si>
  <si>
    <t>JUNÇÃO PVC ESGOTO 100X100MM- FORNECIMENTO E INSTALAÇAO</t>
  </si>
  <si>
    <t>JUNÇÃO PVC ESGOTO 75X75MM- FORNECIMENTO E INSTALAÇAO</t>
  </si>
  <si>
    <t>JUNÇÃO PVC ESGOTO 50X50MM- FORNECIMENTO E INSTALAÇAO</t>
  </si>
  <si>
    <t>JUNÇÃO 45° PONTA BOLSA SOLDÁVEL DE PVC BRANCO, PONTA BOLSA SOLDÁVEL 40MM</t>
  </si>
  <si>
    <t>REDUÇÃO EXCENTRICA PBV DE PVC BRANCO, 100X50MM</t>
  </si>
  <si>
    <t>BUCHA DE REDUÇÃO LONGA PONTA E BOLSA SOLDÁVEL DE PVC BRANCO 50X40MM</t>
  </si>
  <si>
    <t>LUVA PVC ESGOTO 100MM - FORNECIMENTO E INSTALAÇÃO</t>
  </si>
  <si>
    <t>LUVA PVC ESGOTO 75MM - FORNECIMENTO E INSTALAÇÃO</t>
  </si>
  <si>
    <t>LUVA PVC ESGOTO 50MM - FORNECIMENTO E INSTALAÇÃO</t>
  </si>
  <si>
    <t>CAIXA SIFONADA PVC 150X150X50MM COM GRELHA REDONDA BRANCA - FORNECIMENTO E INSTALAÇÃO</t>
  </si>
  <si>
    <t>CAIXA SIFONADA EM PVC 150X185X75MM SIMPLES - FORNECIMENTO E INSTALAÇÃO</t>
  </si>
  <si>
    <t>74104/001</t>
  </si>
  <si>
    <t>CAIXA DE INSPEÇÃO EM ALVENARIA DE TIJOLO MAÇICO 60X60X60CM, REVESTIDA INTERNAMENTE COM BARRA LISA ( CIMENTO E AREIA, TRAÇO 1:4) E=2,0CM, COM TAMPA PRÉ-MOLDADA DE CONCRETO E FUNDO DE CONCRETO 15MPA TIPO C - ESCAVAÇÃO E CONFECÇÃO</t>
  </si>
  <si>
    <t>LIMPEZA FINAL DA OBRA</t>
  </si>
  <si>
    <t>Construção de salas de professores</t>
  </si>
  <si>
    <t>COEFICIENTE</t>
  </si>
  <si>
    <t>DESMATAMENTO E LIMPEZA MECANIZADA DE TERRENO COM ARVORES ATE Ø 15CM, UTILIZANDO TRATOR DE ESTEIRAS</t>
  </si>
  <si>
    <t>5851</t>
  </si>
  <si>
    <t>TRATOR DE ESTEIRAS, POTÊNCIA 150 HP, PESO OPERACIONAL 16,7 T, COM RODA MOTRIZ ELEVADA E LÂMINA 3,18 M3 - CHP DIURNO. AF_06/2014</t>
  </si>
  <si>
    <t>CHP</t>
  </si>
  <si>
    <t>88316</t>
  </si>
  <si>
    <t>SERVENTE COM ENCARGOS COMPLEMENTARES</t>
  </si>
  <si>
    <t>H</t>
  </si>
  <si>
    <t>ENGENHEIRO CIVIL DE OBRA JUNIOR</t>
  </si>
  <si>
    <t>MESTRE DE OBRAS COM ENCARGOS COMPLEMENTARES</t>
  </si>
  <si>
    <t>ALMOXARIFE COM ENCARGOS COMPLEMENTARES</t>
  </si>
  <si>
    <t>ENTRADA PROVISORIA DE ENERGIA ELETRICA AEREA TRIFASICA 40A EM POSTE MADEIRA</t>
  </si>
  <si>
    <t>ELETRICISTA COM ENCARGOS COMPLEMENTARES</t>
  </si>
  <si>
    <t>406</t>
  </si>
  <si>
    <t>FITA ACO INOX PARA CINTAR POSTE, L = 19 MM, E = 0,5 MM (ROLO DE 30M)</t>
  </si>
  <si>
    <t>420</t>
  </si>
  <si>
    <t>CINTA CIRCULAR EM ACO GALVANIZADO DE 150 MM DE DIAMETRO PARA FIXACAO DE CAIXA MEDICAO</t>
  </si>
  <si>
    <t>857</t>
  </si>
  <si>
    <t>CABO DE COBRE NU 16 MM2 MEIO-DURO</t>
  </si>
  <si>
    <t>937</t>
  </si>
  <si>
    <t>FIO RIGIDO, ISOLACAO EM PVC 450/750V 10MM2</t>
  </si>
  <si>
    <t>1062</t>
  </si>
  <si>
    <t>CAIXA INTERNA DE MEDICAO PARA 1 MEDIDOR TRIFASICO, COM VISOR, EM CHAPA DE ACO 18 USG (PADRAO DA CONCESSIONARIA LOCAL)</t>
  </si>
  <si>
    <t>1096</t>
  </si>
  <si>
    <t>ARMACAO VERTICAL COM HASTE E CONTRA-PINO, EM CHAPA DE ACO GALVANIZADO 3/16", COM 4 ESTRIBOS E 4 ISOLADORES</t>
  </si>
  <si>
    <t>1539</t>
  </si>
  <si>
    <t>CONECTOR METALICO TIPO PARAFUSO FENDIDO (SPLIT BOLT), PARA CABOS ATE 16 MM2</t>
  </si>
  <si>
    <t>1892</t>
  </si>
  <si>
    <t>LUVA EM PVC RIGIDO ROSCAVEL, DE 1", PARA ELETRODUTO</t>
  </si>
  <si>
    <t>2392</t>
  </si>
  <si>
    <t>DISJUNTOR TIPO NEMA, TRIPOLAR 10  ATE  50A, TENSAO MAXIMA DE 415 V</t>
  </si>
  <si>
    <t>2685</t>
  </si>
  <si>
    <t>ELETRODUTO DE PVC RIGIDO ROSCAVEL DE 1 ", SEM LUVA</t>
  </si>
  <si>
    <t>2731</t>
  </si>
  <si>
    <t>MADEIRA ROLICA TRATADA, EUCALIPTO OU EQUIVALENTE DA REGIAO, H = 12 M, D = 20 A 24 CM (PARA POSTE)</t>
  </si>
  <si>
    <t>3379</t>
  </si>
  <si>
    <t>HASTE DE ATERRAMENTO EM ACO COM 3,00 M DE COMPRIMENTO E DN = 5/8", REVESTIDA COM BAIXA CAMADA DE COBRE, SEM CONECTOR</t>
  </si>
  <si>
    <t>4346</t>
  </si>
  <si>
    <t>PARAFUSO DE FERRO POLIDO, SEXTAVADO, COM ROSCA PARCIAL, DIAMETRO 5/8", COMPRIMENTO 6", COM PORCA E ARRUELA DE PRESSAO MEDIA</t>
  </si>
  <si>
    <t>11267</t>
  </si>
  <si>
    <t>ARRUELA REDONDA DE LATAO, DIAMETRO EXTERNO = 34 MM, ESPESSURA = 2,5 MM, DIAMETRO DO FURO = 17 MM</t>
  </si>
  <si>
    <t>12034</t>
  </si>
  <si>
    <t>CURVA 180 GRAUS, DE PVC RIGIDO ROSCAVEL, DE 3/4", PARA ELETRODUTO</t>
  </si>
  <si>
    <t>39176</t>
  </si>
  <si>
    <t>BUCHA EM ALUMINIO, COM ROSCA, DE 1", PARA ELETRODUTO</t>
  </si>
  <si>
    <t>39210</t>
  </si>
  <si>
    <t>ARRUELA EM ALUMINIO, COM ROSCA, DE 1", PARA ELETRODUTO</t>
  </si>
  <si>
    <t>86888</t>
  </si>
  <si>
    <t>VASO SANITÁRIO SIFONADO COM CAIXA ACOPLADA LOUÇA BRANCA - PADRÃO MÉDIO - FORNECIMENTO E INSTALAÇÃO. AF_12/2013</t>
  </si>
  <si>
    <t>86943</t>
  </si>
  <si>
    <t>LAVATÓRIO LOUÇA BRANCA SUSPENSO, 29,5 X 39CM OU EQUIVALENTE, PADRÃO POPULAR, INCLUSO SIFÃO FLEXÍVEL EM PVC, VÁLVULA E ENGATE FLEXÍVEL 30CM EM PLÁSTICO E TORNEIRA CROMADA DE MESA, PADRÃO POPULAR - FORNECIMENTO E INSTALAÇÃO. AF_12/2013</t>
  </si>
  <si>
    <t>89711</t>
  </si>
  <si>
    <t>TUBO PVC, SERIE NORMAL, ESGOTO PREDIAL, DN 40 MM, FORNECIDO E INSTALADO EM RAMAL DE DESCARGA OU RAMAL DE ESGOTO SANITÁRIO. AF_12/2014_P</t>
  </si>
  <si>
    <t>89712</t>
  </si>
  <si>
    <t>TUBO PVC, SERIE NORMAL, ESGOTO PREDIAL, DN 50 MM, FORNECIDO E INSTALADO EM RAMAL DE DESCARGA OU RAMAL DE ESGOTO SANITÁRIO. AF_12/2014_P</t>
  </si>
  <si>
    <t>89714</t>
  </si>
  <si>
    <t>TUBO PVC, SERIE NORMAL, ESGOTO PREDIAL, DN 100 MM, FORNECIDO E INSTALADO EM RAMAL DE DESCARGA OU RAMAL DE ESGOTO SANITÁRIO. AF_12/2014_P</t>
  </si>
  <si>
    <t>89726</t>
  </si>
  <si>
    <t>89731</t>
  </si>
  <si>
    <t>JOELHO 90 GRAUS, PVC, SERIE NORMAL, ESGOTO PREDIAL, DN 50 MM, JUNTA ELÁSTICA, FORNECIDO E INSTALADO EM RAMAL DE DESCARGA OU RAMAL DE ESGOTO SANITÁRIO. AF_12/2014</t>
  </si>
  <si>
    <t>89748</t>
  </si>
  <si>
    <t>CURVA CURTA 90 GRAUS, PVC, SERIE NORMAL, ESGOTO PREDIAL, DN 100 MM, JUNTA ELÁSTICA, FORNECIDO E INSTALADO EM RAMAL DE DESCARGA OU RAMAL DE ESGOTO SANITÁRIO. AF_12/2014</t>
  </si>
  <si>
    <t>89784</t>
  </si>
  <si>
    <t>TE, PVC, SERIE NORMAL, ESGOTO PREDIAL, DN 50 X 50 MM, JUNTA ELÁSTICA, FORNECIDO E INSTALADO EM RAMAL DE DESCARGA OU RAMAL DE ESGOTO SANITÁRIO. AF_12/2014</t>
  </si>
  <si>
    <t>FECHADURA DE EMBUTIR PARA PORTA EXTERNA / ENTRADA, MAQUINA 40 MM, COM CILINDRO, MACANETA ALAVANCA E ESPELHO EM METAL CROMADO - NIVEL SEGURANCA MEDIO - COMPLETA</t>
  </si>
  <si>
    <t>CJ</t>
  </si>
  <si>
    <t>4491</t>
  </si>
  <si>
    <t>PECA DE MADEIRA NATIVA / REGIONAL 7,5 X 7,5CM (3X3) NAO APARELHADA (P/FORMA)</t>
  </si>
  <si>
    <t>88262</t>
  </si>
  <si>
    <t>CARPINTEIRO DE FORMAS COM ENCARGOS COMPLEMENTARES</t>
  </si>
  <si>
    <t>6193</t>
  </si>
  <si>
    <t>TABUA MADEIRA 2A QUALIDADE 2,5 X 20,0CM (1 X 8") NAO APARELHADA</t>
  </si>
  <si>
    <t>JUNCAO SIMPLES, PVC, DN 100 X 50 MM, SERIE NORMAL PARA ESGOTO PREDIAL</t>
  </si>
  <si>
    <t>3670</t>
  </si>
  <si>
    <t>JUNCAO SIMPLES, PVC, 45 GRAUS, DN 100 X 100 MM, SERIE NORMAL PARA ESGOTO PREDIAL</t>
  </si>
  <si>
    <t>94962</t>
  </si>
  <si>
    <t>CONCRETO MAGRO PARA LASTRO, TRAÇO 1:4,5:4,5 (CIMENTO/ AREIA MÉDIA/ BRITA 1)  - PREPARO MECÂNICO COM BETONEIRA 400 L. AF_07/2016</t>
  </si>
  <si>
    <t>4417</t>
  </si>
  <si>
    <t>SARRAFO DE MADEIRA NAO APARELHADA *2,5 X 7* CM, MACARANDUBA, ANGELIM OU EQUIVALENTE DA REGIAO</t>
  </si>
  <si>
    <t>4813</t>
  </si>
  <si>
    <t>PLACA DE OBRA (PARA CONSTRUCAO CIVIL) EM CHAPA GALVANIZADA *NÂº 22*, DE *2,0 X 1,125* M.</t>
  </si>
  <si>
    <t>5075</t>
  </si>
  <si>
    <t>PREGO DE ACO POLIDO COM CABECA 18 X 30 (2 3/4 X 10)</t>
  </si>
  <si>
    <t>337</t>
  </si>
  <si>
    <t>ARAME RECOZIDO 18 BWG, 1,25 MM (0,01 KG/M)</t>
  </si>
  <si>
    <t>5061</t>
  </si>
  <si>
    <t>PREGO DE ACO POLIDO COM CABECA 18 X 27 (2 1/2 X 10)</t>
  </si>
  <si>
    <t>10567</t>
  </si>
  <si>
    <t>TABUA MADEIRA 3A QUALIDADE 2,5 X 23,0CM (1 X 9") NAO APARELHADA</t>
  </si>
  <si>
    <t>88310</t>
  </si>
  <si>
    <t>PINTOR COM ENCARGOS COMPLEMENTARES</t>
  </si>
  <si>
    <t>L</t>
  </si>
  <si>
    <t>REATERRO INTERNO (EDIFICACOES) COMPACTADO MANUALMENTE</t>
  </si>
  <si>
    <t>CHI</t>
  </si>
  <si>
    <t>91533</t>
  </si>
  <si>
    <t>COMPACTADOR DE SOLOS DE PERCUSSÃO (SOQUETE) COM MOTOR A GASOLINA 4 TEMPOS, POTÊNCIA 4 CV - CHP DIURNO. AF_08/2015</t>
  </si>
  <si>
    <t>91534</t>
  </si>
  <si>
    <t>COMPACTADOR DE SOLOS DE PERCUSSÃO (SOQUETE) COM MOTOR A GASOLINA 4 TEMPOS, POTÊNCIA 4 CV - CHI DIURNO. AF_08/2015</t>
  </si>
  <si>
    <t>6081</t>
  </si>
  <si>
    <t>ARGILA OU BARRO PARA ATERRO/REATERRO</t>
  </si>
  <si>
    <t>PEDREIRO COM ENCARGOS COMPLEMENTARES</t>
  </si>
  <si>
    <t>COMPOSIÇÃO 007</t>
  </si>
  <si>
    <t>88245</t>
  </si>
  <si>
    <t>ARMADOR COM ENCARGOS COMPLEMENTARES</t>
  </si>
  <si>
    <t>88309</t>
  </si>
  <si>
    <t>90586</t>
  </si>
  <si>
    <t>VIBRADOR DE IMERSÃO, DIÂMETRO DE PONTEIRA 45MM, MOTOR ELÉTRICO TRIFÁSICO POTÊNCIA DE 2 CV - CHP DIURNO. AF_06/2015</t>
  </si>
  <si>
    <t>1527</t>
  </si>
  <si>
    <t>CONCRETO USINADO BOMBEAVEL, CLASSE DE RESISTENCIA C25, COM BRITA 0 E 1, SLUMP =100 +/- 20 MM, INCLUI SERVICO DE BOMBEAMENTO (NBR 8953)</t>
  </si>
  <si>
    <t>AJUDANTE DE CARPINTEIRO COM ENCARGOS COMPLEMENTARES</t>
  </si>
  <si>
    <t>TABUA MADEIRA 2A QUALIDADE 2,5 X 30,0CM (1 X 12") NAO APARELHADA</t>
  </si>
  <si>
    <t>AJUDANTE DE ARMADOR COM ENCARGOS COMPLEMENTARES</t>
  </si>
  <si>
    <t>CORTE E DOBRA DE AÇO CA-60, DIÂMETRO DE 5.0 MM, UTILIZADO EM ESTRUTURAS DIVERSAS, EXCETO LAJES. AF_12/2015</t>
  </si>
  <si>
    <t>ESPACADOR / DISTANCIADOR EM PLASTICO (COLETADO CAIXA)</t>
  </si>
  <si>
    <t>88238</t>
  </si>
  <si>
    <t>92792</t>
  </si>
  <si>
    <t>CORTE E DOBRA DE AÇO CA-50, DIÂMETRO DE 6.3 MM, UTILIZADO EM ESTRUTURAS DIVERSAS, EXCETO LAJES. AF_12/2015</t>
  </si>
  <si>
    <t>40215</t>
  </si>
  <si>
    <t>CORTE E DOBRA DE AÇO CA-50, DIÂMETRO DE 8.0 MM, UTILIZADO EM ESTRUTURAS DIVERSAS, EXCETO LAJES. AF_12/2015</t>
  </si>
  <si>
    <t>92794</t>
  </si>
  <si>
    <t>CORTE E DOBRA DE AÇO CA-50, DIÂMETRO DE 10.0 MM, UTILIZADO EM ESTRUTURAS DIVERSAS, EXCETO LAJES. AF_12/2015</t>
  </si>
  <si>
    <t>92795</t>
  </si>
  <si>
    <t>CORTE E DOBRA DE AÇO CA-50, DIÂMETRO DE 12.5 MM, UTILIZADO EM ESTRUTURAS DIVERSAS, EXCETO LAJES. AF_12/2015</t>
  </si>
  <si>
    <t>92796</t>
  </si>
  <si>
    <t>CORTE E DOBRA DE AÇO CA-50, DIÂMETRO DE 16.0 MM, UTILIZADO EM ESTRUTURAS DIVERSAS, EXCETO LAJES. AF_12/2015</t>
  </si>
  <si>
    <t>COMPOSIÇÃO 008</t>
  </si>
  <si>
    <t>90587</t>
  </si>
  <si>
    <t>VIBRADOR DE IMERSÃO, DIÂMETRO DE PONTEIRA 45MM, MOTOR ELÉTRICO TRIFÁSICO POTÊNCIA DE 2 CV - CHI DIURNO. AF_06/2015</t>
  </si>
  <si>
    <t>CONCRETO USINADO BOMBEAVEL, CLASSE DE RESISTÊNCIA C25, COM BRITA 0 E 1, SLUMP = 100 +/- 20 MM, INCLUI SERVIÇO DE BOMBEAMENTO (NBR 8953)</t>
  </si>
  <si>
    <t>92720</t>
  </si>
  <si>
    <t>CONCRETO USINADO BOMBEAVEL, CLASSE DE RESISTENCIA C25, COM BRITA 0 E 1, SLUMP = 100 +/- 20 MM, INCLUI SERVICO DE BOMBEAMENTO (NBR 8953)</t>
  </si>
  <si>
    <t>92791</t>
  </si>
  <si>
    <t>ESPAÇADOR / DISTANCIADOR EM PLÁSTICO (COLETADO CAIXA)</t>
  </si>
  <si>
    <t>92793</t>
  </si>
  <si>
    <t>COMPOSIÇÃO 009</t>
  </si>
  <si>
    <t>92802</t>
  </si>
  <si>
    <t>CORTE E DOBRA DE AÇO CA-50, DIÂMETRO DE 8.0 MM, UTILIZADO EM LAJES. AF_12/2015</t>
  </si>
  <si>
    <t>COMPOSIÇÃO 010</t>
  </si>
  <si>
    <t>92804</t>
  </si>
  <si>
    <t>CORTE E DOBRA DE AÇO CA-50, DIÂMETRO DE 12.5 MM, UTILIZADO EM  LAJES. AF_12/2015</t>
  </si>
  <si>
    <t>88239</t>
  </si>
  <si>
    <t>COMPOSIÇÃO AUX. 001</t>
  </si>
  <si>
    <t>2692</t>
  </si>
  <si>
    <t>DESMOLDANTE PROTETOR PARA FORMAS DE MADEIRA, DE BASE OLEOSA EMULSIONADA EM AGUA</t>
  </si>
  <si>
    <t>40271</t>
  </si>
  <si>
    <t>APRUMADOR METALICO DE PILAR, COM ALTURA E ANGULO REGULAVEIS, EXTENSAO DE *1,50* A *2,80* M (LOCACAO)</t>
  </si>
  <si>
    <t>40275</t>
  </si>
  <si>
    <t>VIGA SANDUICHE METALICA VAZADA PARA TRAVAMENTO DE PILARES, DIMENSOES: ALTURA DE *8* CM, LARGURA DE *6* CM E EXTENSAO DE 2 M (LOCACAO)</t>
  </si>
  <si>
    <t>40287</t>
  </si>
  <si>
    <t>BARRA DE ANCORAGEM DE 0,80 M DE EXTENSAO, COM ROSCA DE 5/8", INCLUINDO PORCA E FLANGE (LOCACAO)</t>
  </si>
  <si>
    <t>40304</t>
  </si>
  <si>
    <t>PREGO DE ACO POLIDO COM CABECA DUPLA 17 X 27 (2 1/2 X 11)</t>
  </si>
  <si>
    <t>FABRICAÇÃO DE FORMA PARA PILARES E ESTRUTURAS SIMILARES, EM CHAPA DE MADEIRA COMPENSADA RESINADA, E = 10 MM. AF_12/2015</t>
  </si>
  <si>
    <t>91692</t>
  </si>
  <si>
    <t>SERRA CIRCULAR DE BANCADA COM MOTOR ELÉTRICO POTÊNCIA DE 5HP, COM COIFA PARA DISCO 10" - CHP DIURNO. AF_08/2015</t>
  </si>
  <si>
    <t>91693</t>
  </si>
  <si>
    <t>SERRA CIRCULAR DE BANCADA COM MOTOR ELÉTRICO POTÊNCIA DE 5HP, COM COIFA PARA DISCO 10" - CHI DIURNO. AF_08/2015</t>
  </si>
  <si>
    <t>1350</t>
  </si>
  <si>
    <t>CHAPA DE MADEIRA COMPENSADA RESINADA PARA FORMA DE CONCRETO, DE *2,2 X 1,1* M, E = 10 MM</t>
  </si>
  <si>
    <t>4517</t>
  </si>
  <si>
    <t>PECA DE MADEIRA NATIVA/REGIONAL 2,5 X 7,0 CM (SARRAFO-P/FORMA)</t>
  </si>
  <si>
    <t>5068</t>
  </si>
  <si>
    <t>PREGO DE ACO POLIDO COM CABECA 17 X 21 (2 X 11)</t>
  </si>
  <si>
    <t>COMPOSIÇÃO 012</t>
  </si>
  <si>
    <t>COMPOSIÇÃO AUX. 002</t>
  </si>
  <si>
    <t>FABRICAÇÃO DE FORMA PARA VIGAS, EM CHAPA DE MADEIRA COMPENSADA RESINADA, E = 10 MM. AF_12/2015</t>
  </si>
  <si>
    <t>92273</t>
  </si>
  <si>
    <t>FABRICAÇÃO DE ESCORAS DO TIPO PONTALETE, EM MADEIRA. AF_12/2015</t>
  </si>
  <si>
    <t>PREGO DE ACO POLIDO COM CABEÇA 17 X 21 (2 X 11)</t>
  </si>
  <si>
    <t>COMPOSIÇÃO 013</t>
  </si>
  <si>
    <t>COMPOSIÇÃO AUX. 003</t>
  </si>
  <si>
    <t>FABRICAÇÃO DE FORMA PARA LAJES, EM MADEIRA SERRADA, E=25 MM. AF_12/2015</t>
  </si>
  <si>
    <t>FABRICAÇÃO DE FORMA PARA LAJES, EM CHAPA DE MADEIRA COMPENSADA RESINADA, E = 10 MM. AF_12/2015.</t>
  </si>
  <si>
    <t>7319</t>
  </si>
  <si>
    <t>TINTA ASFALTICA IMPERMEABILIZANTE DISPERSA EM AGUA, PARA MATERIAIS CIMENTICIOS</t>
  </si>
  <si>
    <t>87519</t>
  </si>
  <si>
    <t>ALVENARIA DE VEDAÇÃO DE BLOCOS CERÂMICOS FURADOS NA HORIZONTAL DE 9X19X19CM (ESPESSURA 9CM) DE PAREDES COM ÁREA LÍQUIDA MAIOR OU IGUAL A 6M² COM VÃOS E ARGAMASSA DE ASSENTAMENTO COM PREPARO EM BETONEIRA. AF_06/2014</t>
  </si>
  <si>
    <t>87292</t>
  </si>
  <si>
    <t>ARGAMASSA TRAÇO 1:2:8 (CIMENTO, CAL E AREIA MÉDIA) PARA EMBOÇO/MASSA ÚNICA/ASSENTAMENTO DE ALVENARIA DE VEDAÇÃO, PREPARO MECÂNICO COM BETONEIRA 400 L. AF_06/2014</t>
  </si>
  <si>
    <t>7266</t>
  </si>
  <si>
    <t>BLOCO CERAMICO (ALVENARIA DE VEDACAO), DE 9 X 19 X 19 CM</t>
  </si>
  <si>
    <t>MIL</t>
  </si>
  <si>
    <t>34557</t>
  </si>
  <si>
    <t>TELA DE ACO SOLDADA GALVANIZADA/ZINCADA PARA ALVENARIA, FIO D = *1,20 A 1,70* MM, MALHA 15 X 15 MM, (C X L) *50 X 7,5* CM</t>
  </si>
  <si>
    <t>37395</t>
  </si>
  <si>
    <t>PINO DE ACO COM FURO, HASTE = 27 MM (ACAO DIRETA)</t>
  </si>
  <si>
    <t>CENTO</t>
  </si>
  <si>
    <t>COMPOSIÇÃO 014</t>
  </si>
  <si>
    <t>COBOGO DE CONCRETO (ELEMENTO VAZADO), 7CM X 130 CM X 40 CM, ASSENTADO COM ARGAMASSA TRACO 1:4 (CIMENTO E AREIA)</t>
  </si>
  <si>
    <t>88631</t>
  </si>
  <si>
    <t>ARGAMASSA TRAÇO 1:4 (CIMENTO E AREIA MÉDIA), PREPARO MANUAL. AF_08/2014</t>
  </si>
  <si>
    <t>665</t>
  </si>
  <si>
    <t>ELEMENTO VAZADO DE CONCRETO, QUADRICULADO, 16 FUROS *50 X 50 X 7* CM</t>
  </si>
  <si>
    <t>88274</t>
  </si>
  <si>
    <t>1380</t>
  </si>
  <si>
    <t>CIMENTO BRANCO</t>
  </si>
  <si>
    <t>87294</t>
  </si>
  <si>
    <t>ARGAMASSA TRAÇO 1:2:9 (CIMENTO, CAL E AREIA MÉDIA) PARA EMBOÇO/MASSA ÚNICA/ASSENTAMENTO DE ALVENARIA DE VEDAÇÃO, PREPARO MECÂNICO COM BETONEIRA 600 L. AF_06/2014</t>
  </si>
  <si>
    <t>92270</t>
  </si>
  <si>
    <t>FABRICAÇÃO DE FÔRMA PARA VIGAS, COM MADEIRA SERRADA, E = 25 MM. AF_12/2015</t>
  </si>
  <si>
    <t>94970</t>
  </si>
  <si>
    <t>CONCRETO FCK = 20MPA, TRAÇO 1:2,7:3 (CIMENTO/ AREIA MÉDIA/ BRITA 1)  - PREPARO MECÂNICO COM BETONEIRA 600 L. AF_07/2016</t>
  </si>
  <si>
    <t>4400</t>
  </si>
  <si>
    <t>CAIBRO DE MADEIRA NAO APARELHADA *6 X 8* CM, MACARANDUBA, ANGELIM OU EQUIVALENTE DA REGIAO</t>
  </si>
  <si>
    <t>4425</t>
  </si>
  <si>
    <t>VIGA DE MADEIRA NAO APARELHADA 6 X 12 CM, MACARANDUBA, ANGELIM OU EQUIVALENTE DA REGIAO</t>
  </si>
  <si>
    <t>21142</t>
  </si>
  <si>
    <t>ESTRIBO COM PARAFUSO EM CHAPA DE FERRO FUNDIDO DE 2" X 3/16" X 35 CM, SECAO "U", PARA MADEIRAMENTO DE TELHADO</t>
  </si>
  <si>
    <t>39027</t>
  </si>
  <si>
    <t>PREGO DE ACO POLIDO COM CABECA 19  X 36 (3 1/4  X  9)</t>
  </si>
  <si>
    <t>92548</t>
  </si>
  <si>
    <t>FABRICAÇÃO E INSTALAÇÃO DE TESOURA INTEIRA EM MADEIRA NÃO APARELHADA, VÃO DE 6 M, PARA TELHA CERÂMICA OU DE CONCRETO, INCLUSO IÇAMENTO. AF_12/2015</t>
  </si>
  <si>
    <t>92260</t>
  </si>
  <si>
    <t>INSTALAÇÃO DE TESOURA (INTEIRA OU MEIA), BIAPOIADA, EM MADEIRA NÃO APARELHADA, PARA VÃOS MAIORES OU IGUAIS A 6,0 M E MENORES QUE 8,0 M, INCLUSO IÇAMENTO. AF_12/2015</t>
  </si>
  <si>
    <t>93281</t>
  </si>
  <si>
    <t>GUINCHO ELÉTRICO DE COLUNA, CAPACIDADE 400 KG, COM MOTO FREIO, MOTOR TRIFÁSICO DE 1,25 CV - CHP DIURNO. AF_03/2016</t>
  </si>
  <si>
    <t>93282</t>
  </si>
  <si>
    <t>GUINCHO ELÉTRICO DE COLUNA, CAPACIDADE 400 KG, COM MOTO FREIO, MOTOR TRIFÁSICO DE 1,25 CV - CHI DIURNO. AF_03/2016</t>
  </si>
  <si>
    <t>4408</t>
  </si>
  <si>
    <t>RIPA DE MADEIRA NAO APARELHADA *1,5 X 5* CM, MACARANDUBA, ANGELIM OU EQUIVALENTE DA REGIAO</t>
  </si>
  <si>
    <t>4430</t>
  </si>
  <si>
    <t>CAIBRO DE MADEIRA NAO APARELHADA *5 X 6* CM, MACARANDUBA, ANGELIM OU EQUIVALENTE DA REGIAO</t>
  </si>
  <si>
    <t>20247</t>
  </si>
  <si>
    <t>PREGO DE ACO POLIDO COM CABECA 15 X 15 (1 1/4 X 13)</t>
  </si>
  <si>
    <t>40568</t>
  </si>
  <si>
    <t>PREGO DE ACO POLIDO COM CABECA 22 X 48 (4 1/4 X 5)</t>
  </si>
  <si>
    <t>88323</t>
  </si>
  <si>
    <t>TELHADISTA COM ENCARGOS COMPLEMENTARES</t>
  </si>
  <si>
    <t>7176</t>
  </si>
  <si>
    <t>TELHA CERAMICA TIPO COLONIAL, COMPRIMENTO DE *44* CM, RENDIMENTO DE *26* TELHAS/M2</t>
  </si>
  <si>
    <t>02651/ORSE</t>
  </si>
  <si>
    <t>88316/SINAPI</t>
  </si>
  <si>
    <t>142</t>
  </si>
  <si>
    <t>SELANTE ELASTICO MONOCOMPONENTE A BASE DE POLIURETANO PARA JUNTAS DIVERSAS</t>
  </si>
  <si>
    <t>310ML</t>
  </si>
  <si>
    <t>5104</t>
  </si>
  <si>
    <t>REBITE DE ALUMINIO VAZADO DE REPUXO, 3,2 X 8 MM (1KG = 1025 UNIDADES)</t>
  </si>
  <si>
    <t>13388</t>
  </si>
  <si>
    <t>SOLDA 50/50</t>
  </si>
  <si>
    <t>40871</t>
  </si>
  <si>
    <t>CALHA QUADRADA DE CHAPA DE ACO GALVANIZADA NUM 24, CORTE 100 CM (COLETADO CAIXA)</t>
  </si>
  <si>
    <t>COMPOSIÇÃO 016</t>
  </si>
  <si>
    <t>PORTA EM MADEIRA COMPENSADA (CANELA), LISA, SEMI-ÔCA, 0,60 X 1,60 M, P/PINTURA, INCLUSIVE FERRAGENS (LIVRE/OCUPADO), INCLUSO BATENTE, PARA USO EM DIVISÓRIAS GRANITO OU MARMORE</t>
  </si>
  <si>
    <t>03378/ORSE</t>
  </si>
  <si>
    <t>DOBRADIÇA PARA DIVISÓRIA MÁRMORE OU GRANITO COM MOLA, INCLUISVE PARAFUSO LATÃO, IMAB REF. DO0825G00 OU SIMILAR</t>
  </si>
  <si>
    <t>03379/ORSE</t>
  </si>
  <si>
    <t>FECHADURA (TARJETA) LIVRE-OCUPADO P/DIVISÓRIA EM MÁRMORE OU GRANITO, REF. TG0819 - IMAB OU SIMILAR, INCLUSIVE BATENTE C/AMORTECEDOR REF.BT0830000-IMAB E PARAFUSOS</t>
  </si>
  <si>
    <t>03380/ORSE</t>
  </si>
  <si>
    <t>BATENTE (BATEDOR) P/FECHADURA (TARJETA) LIVRE-OCUPADO P/DIV.MARMORE OU GRANITO, REF. BT0830 - IMAB OU SIMILAR</t>
  </si>
  <si>
    <t>03381/ORSE</t>
  </si>
  <si>
    <t>PARAFUSO EM AÇO INOX P/ BATEDOR DE FECHADURA (TARJETA) LIVRE-OCUPADO P/DIV.MARMORE OU GRANITO REF. PF0860 - IMAB OU SIMILAR</t>
  </si>
  <si>
    <t>CARPINTEIRO DE FORMAS</t>
  </si>
  <si>
    <t>05020/SINAPI</t>
  </si>
  <si>
    <t>PORTA DE MADEIRA SEMI-OCA ENCABECADA, FOLHA LISA PARA VERNIZ</t>
  </si>
  <si>
    <t>COMPOSIÇÃO 017</t>
  </si>
  <si>
    <t>88325</t>
  </si>
  <si>
    <t>VIDRACEIRO COM ENCARGOS COMPLEMENTARES</t>
  </si>
  <si>
    <t>3104</t>
  </si>
  <si>
    <t>JOGO DE FERRAGENS CROMADAS P/ PORTA DE VIDRO TEMPERADO, UMA FOLHA COMPOSTA: DOBRADICA SUPERIOR (101) E INFERIOR (103),TRINCO (502), FECHADURA (520),CONTRA FECHADURA (531),COM CAPUCHINHO</t>
  </si>
  <si>
    <t>10507</t>
  </si>
  <si>
    <t>VIDRO TEMPERADO INCOLOR E = 10 MM, SEM COLOCACAO</t>
  </si>
  <si>
    <t>11499</t>
  </si>
  <si>
    <t>MOLA HIDRAULICA DE PISO P/ VIDRO TEMPERADO 10MM</t>
  </si>
  <si>
    <t>11523</t>
  </si>
  <si>
    <t>PUXADOR CONCHA DE EMBUTIR, EM LATAO CROMADO, PARA PORTA / JANELA DE CORRER, LISO, SEM FURO PARA CHAVE, COM FUROS PARA FIXAR PARAFUSOS, *30 X 90* MM (LARGURA X ALTURA)</t>
  </si>
  <si>
    <t>94575</t>
  </si>
  <si>
    <t>JANELA DE ALUMÍNIO MAXIM-AR, FIXAÇÃO COM PARAFUSO, VEDAÇÃO COM ESPUMA EXPANSIVA PU, COM VIDROS, PADRONIZADA. AF_07/2016</t>
  </si>
  <si>
    <t>601</t>
  </si>
  <si>
    <t>JANELA ALUMINIO MAXIM AR, SERIE 25, 90 X 110CM (INCLUSO GUARNICAO E VIDRO FANTASIA).</t>
  </si>
  <si>
    <t>11950</t>
  </si>
  <si>
    <t>BUCHA DE NYLON SEM ABA S6, COM PARAFUSO DE 4,20 X 40 MM EM ACO ZINCADO COM ROSCA SOBERBA, CABECA CHATA E FENDA PHILLIPS</t>
  </si>
  <si>
    <t>04278/ORSE</t>
  </si>
  <si>
    <t>JANELA DE ALUMÍNIO, DE CORRER OU ABRIR, COR FOSCA, TIPO MOLDURA, S/BAND., INCLUSO VIDROS</t>
  </si>
  <si>
    <t>01903/ORSE</t>
  </si>
  <si>
    <t>ARGAMASSA CIMENTO E AREIA TRAÇO T-1 (1:3) - 1 SACO CIMENTO 50KG / 3 PADIOLAS AREIA DIM. 0.35 X 0.45 X 0.23 M - CONFECÇÃO MECÂNICA E TRANSPORTE.</t>
  </si>
  <si>
    <t>10498</t>
  </si>
  <si>
    <t>MASSA PARA VIDRO</t>
  </si>
  <si>
    <t>88261</t>
  </si>
  <si>
    <t>CARPINTEIRO DE ESQUADRIA COM ENCARGOS COMPLEMENTARES</t>
  </si>
  <si>
    <t>3108</t>
  </si>
  <si>
    <t>FECHO DE EMBUTIR, TIPO UNHA, COMANDO COM ALAVANCA, EM LATAO CROMADO, 22 CM, PARA PORTAS E JANELAS - INCLUI PARAFUSOS</t>
  </si>
  <si>
    <t>90831</t>
  </si>
  <si>
    <t>FECHADURA DE EMBUTIR PARA PORTA DE BANHEIRO, COMPLETA, ACABAMENTO PADRÃO MÉDIO, INCLUSO EXECUÇÃO DE FURO - FORNECIMENTO E INSTALAÇÃO. AF_08/2015</t>
  </si>
  <si>
    <t>3099</t>
  </si>
  <si>
    <t>FECHADURA DE EMBUTIR PARA PORTA DE BANHEIRO, TIPO TRANQUETA, MAQUINA 55 MM, MACANETAS ALAVANCA E ROSETAS REDONDAS EM METAL CROMADO - NIVEL SEGURANCA MEDIO - COMPLETA</t>
  </si>
  <si>
    <t>87313</t>
  </si>
  <si>
    <t>ARGAMASSA TRAÇO 1:3 (CIMENTO E AREIA GROSSA) PARA CHAPISCO CONVENCIONAL, PREPARO MECÂNICO COM BETONEIRA 400 L. AF_06/2014</t>
  </si>
  <si>
    <t>COMPOSIÇÃO 019</t>
  </si>
  <si>
    <t>87529</t>
  </si>
  <si>
    <t>MASSA ÚNICA, PARA RECEBIMENTO DE PINTURA, EM ARGAMASSA TRAÇO 1:2:8, PREPARO MECÂNICO COM BETONEIRA 400L, APLICADA MANUALMENTE EM FACES INTERNAS DE PAREDES, ESPESSURA DE 20MM, COM EXECUÇÃO DE TALISCAS. AF_06/2014</t>
  </si>
  <si>
    <t>88256</t>
  </si>
  <si>
    <t>AZULEJISTA OU LADRILHISTA COM ENCARGOS COMPLEMENTARES</t>
  </si>
  <si>
    <t>1381</t>
  </si>
  <si>
    <t>ARGAMASSA COLANTE AC I PARA CERAMICAS</t>
  </si>
  <si>
    <t>34357</t>
  </si>
  <si>
    <t>REJUNTE COLORIDO, CIMENTICIO</t>
  </si>
  <si>
    <t>6085</t>
  </si>
  <si>
    <t>SELADOR ACRILICO PAREDES INTERNAS/EXTERNAS</t>
  </si>
  <si>
    <t>6090</t>
  </si>
  <si>
    <t>SELADOR PVA PAREDES INTERNAS</t>
  </si>
  <si>
    <t>3767</t>
  </si>
  <si>
    <t>LIXA EM FOLHA PARA PAREDE OU MADEIRA, NUMERO 120 (COR VERMELHA)</t>
  </si>
  <si>
    <t>5318</t>
  </si>
  <si>
    <t>SOLVENTE DILUENTE A BASE DE AGUARRAS</t>
  </si>
  <si>
    <t>10481</t>
  </si>
  <si>
    <t>VERNIZ SINTETICO BRILHANTE PARA MADEIRA, COM FILTRO SOLAR, USO INTERNO E EXTERNO (BASE SOLVENTE)</t>
  </si>
  <si>
    <t>73739/1</t>
  </si>
  <si>
    <t>PINTURA ESMALTE ACETINADO EM MADEIRA, DUAS DEMAOS</t>
  </si>
  <si>
    <t>7311</t>
  </si>
  <si>
    <t>TINTA ESMALTE SINTETICO PREMIUM ACETINADO</t>
  </si>
  <si>
    <t>4051</t>
  </si>
  <si>
    <t>MASSA CORRIDA PVA PARA PAREDES INTERNAS</t>
  </si>
  <si>
    <t>18L</t>
  </si>
  <si>
    <t>APLICAÇÃO E LIXAMENTO DE MASSA LÁTEX EM TETO, DUAS DEMÃOS. AF_06/2014.</t>
  </si>
  <si>
    <t>7345</t>
  </si>
  <si>
    <t>TINTA LATEX PVA PREMIUM, COR BRANCA</t>
  </si>
  <si>
    <t>COMPOSIÇÃO 020</t>
  </si>
  <si>
    <t>MASSA ACRILICA</t>
  </si>
  <si>
    <t>7356</t>
  </si>
  <si>
    <t>TINTA ACRILICA PREMIUM, COR BRANCO FOSCO</t>
  </si>
  <si>
    <t>APLICAÇÃO MANUAL DE PINTURA COM TINTA LÁTEX ACRÍLICA EM PAREDES, DUAS DEMÃOS. AF_06/2014</t>
  </si>
  <si>
    <t>87745</t>
  </si>
  <si>
    <t>CONTRAPISO EM ARGAMASSA TRAÇO 1:4 (CIMENTO E AREIA), PREPARO MECÂNICO COM BETONEIRA 400 L, APLICADO EM ÁREAS MOLHADAS SOBRE LAJE, ADERIDO, ESPESSURA 3CM. AF_06/2014</t>
  </si>
  <si>
    <t>87301</t>
  </si>
  <si>
    <t>ARGAMASSA TRAÇO 1:4 (CIMENTO E AREIA MÉDIA) PARA CONTRAPISO, PREPARO MECÂNICO COM BETONEIRA 400 L. AF_06/2014</t>
  </si>
  <si>
    <t>1379</t>
  </si>
  <si>
    <t>CIMENTO PORTLAND COMPOSTO CP II-32</t>
  </si>
  <si>
    <t>7334</t>
  </si>
  <si>
    <t>ADITIVO ADESIVO LIQUIDO PARA ARGAMASSAS DE REVESTIMENTOS CIMENTICIOS</t>
  </si>
  <si>
    <t>94964</t>
  </si>
  <si>
    <t>CONCRETO FCK = 20MPA, TRAÇO 1:2,7:3 (CIMENTO/ AREIA MÉDIA/ BRITA 1)  - PREPARO MECÂNICO COM BETONEIRA 400 L. AF_07/2016</t>
  </si>
  <si>
    <t>3777</t>
  </si>
  <si>
    <t>LONA PLASTICA PRETA, E= 150 MICRA</t>
  </si>
  <si>
    <t>4460</t>
  </si>
  <si>
    <t>SARRAFO DE MADEIRA NAO APARELHADA *2,5 X 10 CM, MACARANDUBA, ANGELIM OU EQUIVALENTE DA REGIAO</t>
  </si>
  <si>
    <t>7156</t>
  </si>
  <si>
    <t>TELA DE ACO SOLDADA NERVURADA, CA-60, Q-196, (3,11 KG/M2), DIAMETRO DO FIO = 5,0 MM, LARGURA =  2,45 M, ESPACAMENTO DA MALHA = 10 X 10 CM</t>
  </si>
  <si>
    <t>COMPOSIÇÃO 021</t>
  </si>
  <si>
    <t>09404/ORSE</t>
  </si>
  <si>
    <t>BARRA DE APOIO EM AÇO INOX POLIDO, L=50 CM, D=38.1 MM</t>
  </si>
  <si>
    <t>02063/ORSE</t>
  </si>
  <si>
    <t>BARRA DE APOIO EM AÇO INOX POLIDO, L=90 CM, D=38.1 MM</t>
  </si>
  <si>
    <t>COMPOSIÇÃO 023</t>
  </si>
  <si>
    <t>587</t>
  </si>
  <si>
    <t>CANTONEIRA ALUMINIO ABAS DESIGUAIS 1" X 3/4 ", E = 1/8 "</t>
  </si>
  <si>
    <t>1344</t>
  </si>
  <si>
    <t>CHAPA DE MADEIRA COMPENSADA PLASTIFICADA PARA FORMA DE CONCRETO, DE 2,20 x 1,10 M, E = 6 MM.</t>
  </si>
  <si>
    <t>11186</t>
  </si>
  <si>
    <t>ESPELHO CRISTAL E = 4 MM</t>
  </si>
  <si>
    <t>TUBO, PVC, SOLDÁVEL, DN 25MM, INSTALADO EM RAMAL DE DISTRIBUIÇÃO DE ÁGUA - FORNECIMENTO E INSTALAÇÃO. AF_12/2014_P</t>
  </si>
  <si>
    <t>88248</t>
  </si>
  <si>
    <t>AUXILIAR DE ENCANADOR OU BOMBEIRO HIDRÁULICO COM ENCARGOS COMPLEMENTARES</t>
  </si>
  <si>
    <t>88267</t>
  </si>
  <si>
    <t>ENCANADOR OU BOMBEIRO HIDRÁULICO COM ENCARGOS COMPLEMENTARES</t>
  </si>
  <si>
    <t>9868</t>
  </si>
  <si>
    <t>TUBO PVC, SOLDAVEL, DN 25 MM, AGUA FRIA (NBR-5648)</t>
  </si>
  <si>
    <t>89447</t>
  </si>
  <si>
    <t>TUBO, PVC, SOLDÁVEL, DN 32MM, INSTALADO EM PRUMADA DE ÁGUA - FORNECIMENTO E INSTALAÇÃO. AF_12/2014_P</t>
  </si>
  <si>
    <t>9869</t>
  </si>
  <si>
    <t>TUBO PVC, SOLDAVEL, DN 32 MM, AGUA FRIA (NBR-5648)</t>
  </si>
  <si>
    <t>89449</t>
  </si>
  <si>
    <t>TUBO, PVC, SOLDÁVEL, DN 50MM, INSTALADO EM PRUMADA DE ÁGUA - FORNECIMENTO E INSTALAÇÃO. AF_12/2014_P</t>
  </si>
  <si>
    <t>9875</t>
  </si>
  <si>
    <t>TUBO PVC, SOLDAVEL, DN 50 MM, PARA AGUA FRIA (NBR-5648)</t>
  </si>
  <si>
    <t>89450</t>
  </si>
  <si>
    <t>TUBO, PVC, SOLDÁVEL, DN 60MM, INSTALADO EM PRUMADA DE ÁGUA - FORNECIMENTO E INSTALAÇÃO. AF_12/2014_P</t>
  </si>
  <si>
    <t>9873</t>
  </si>
  <si>
    <t>TUBO PVC, SOLDAVEL, DN 60 MM, AGUA FRIA (NBR-5648)</t>
  </si>
  <si>
    <t>122</t>
  </si>
  <si>
    <t>ADESIVO PLASTICO PARA PVC, FRASCO COM 850 GR</t>
  </si>
  <si>
    <t>20083</t>
  </si>
  <si>
    <t>SOLUCAO LIMPADORA PARA PVC, FRASCO COM 1000 CM3</t>
  </si>
  <si>
    <t>89398</t>
  </si>
  <si>
    <t>TE, PVC, SOLDÁVEL, DN 32MM, INSTALADO EM RAMAL OU SUB-RAMAL DE ÁGUA - FORNECIMENTO E INSTALAÇÃO. AF_12/2014_P</t>
  </si>
  <si>
    <t>7140</t>
  </si>
  <si>
    <t>TE SOLDAVEL, PVC, 90 GRAUS, 32 MM, PARA AGUA FRIA PREDIAL (NBR 5648)</t>
  </si>
  <si>
    <t>TE SOLDAVEL, PVC, 90 GRAUS, 50 MM, PARA AGUA FRIA PREDIAL (NBR 5648)</t>
  </si>
  <si>
    <t>TE, PVC, SOLDÁVEL, DN 60MM, INSTALADO EM RAMAL OU SUB-RAMAL DE ÁGUA - FORNECIMENTO E INSTALAÇÃO. AF_12/2014_P</t>
  </si>
  <si>
    <t>TE SOLDAVEL, PVC, 90 GRAUS, 60 MM, PARA AGUA FRIA PREDIAL (NBR 5648)</t>
  </si>
  <si>
    <t>89400</t>
  </si>
  <si>
    <t>TÊ DE REDUÇÃO, PVC, SOLDÁVEL, DN 32MM X 25MM, INSTALADO EM RAMAL OU SUB-RAMAL DE ÁGUA - FORNECIMENTO E INSTALAÇÃO. AF_12/2014_P</t>
  </si>
  <si>
    <t>7136</t>
  </si>
  <si>
    <t>TE DE REDUCAO, PVC, SOLDAVEL, 90 GRAUS, 32 MM X 25 MM, PARA AGUA FRIA PREDIAL</t>
  </si>
  <si>
    <t>89627</t>
  </si>
  <si>
    <t>TÊ DE REDUÇÃO, PVC, SOLDÁVEL, DN 50MM X 25MM, INSTALADO EM PRUMADA DE ÁGUA - FORNECIMENTO E INSTALAÇÃO. AF_12/2014_P</t>
  </si>
  <si>
    <t>7129</t>
  </si>
  <si>
    <t>TE DE REDUCAO, PVC, SOLDAVEL, 90 GRAUS, 50 MM X 25 MM, PARA AGUA FRIA PREDIAL</t>
  </si>
  <si>
    <t>COMPOSIÇÃO 026</t>
  </si>
  <si>
    <t>JOELHO DE REDUÇÃO, PVC, SOLDÁVEL, 90 GRAUS, 32MM X 25MM, INSTALADO EM PRUMADA DE ÁGUA - FORNECIMENTO E INSTALAÇÃO. AF_12/2014_P</t>
  </si>
  <si>
    <t>JOELHO DE REDUCAO, PVC SOLDAVEL, 90 GRAUS, 32 MM X 25 MM, PARA AGUA FRIA PREDIAL</t>
  </si>
  <si>
    <t>89408</t>
  </si>
  <si>
    <t>JOELHO 90 GRAUS, PVC, SOLDÁVEL, DN 25MM, INSTALADO EM RAMAL DE DISTRIBUIÇÃO DE ÁGUA - FORNECIMENTO E INSTALAÇÃO. AF_12/2014_P</t>
  </si>
  <si>
    <t>3529</t>
  </si>
  <si>
    <t>JOELHO PVC, SOLDAVEL, 90 GRAUS, 25 MM, PARA AGUA FRIA PREDIAL</t>
  </si>
  <si>
    <t>JOELHO 90 GRAUS, PVC, SOLDÁVEL, DN 32MM, INSTALADO EM RAMAL DE DISTRIBUIÇÃO DE ÁGUA - FORNECIMENTO E INSTALAÇÃO. AF_12/2014_P</t>
  </si>
  <si>
    <t>3536</t>
  </si>
  <si>
    <t>JOELHO PVC, SOLDAVEL, 90 GRAUS, 32 MM, PARA AGUA FRIA PREDIAL</t>
  </si>
  <si>
    <t>JOELHO 90 GRAUS, PVC, SOLDÁVEL, DN 50MM, INSTALADO EM RAMAL DE DISTRIBUIÇÃO DE ÁGUA - FORNECIMENTO E INSTALAÇÃO. AF_12/2014_P</t>
  </si>
  <si>
    <t>AUXILIAR DE ENCANADOR OU BOMBEIRO HIDRÁULICO COM ENCARGOS COMPLEMENTARES.</t>
  </si>
  <si>
    <t>ENCANADOR OU BOMBEIRO HIDRÁULICO COM ENCARGOS COMPLEMENTARES.</t>
  </si>
  <si>
    <t>ADESIVO PLASTICO PARA PVC, FRASCO COM 850 GR.</t>
  </si>
  <si>
    <t>JOELHO PVC, SOLDAVEL, 90 GRAUS, 50 MM, PARA AGUA FRIA PREDIAL</t>
  </si>
  <si>
    <t>LIXA EM FOLHA PARA PAREDE OU MADEIRA, NUMERO 120 (COR VERMELHA).</t>
  </si>
  <si>
    <t>SOLUCAO LIMPADORA PARA PVC, FRASCO COM 1000 CM³</t>
  </si>
  <si>
    <t>89380</t>
  </si>
  <si>
    <t>LUVA DE REDUÇÃO, PVC, SOLDÁVEL, DN 32MM X 25MM, INSTALADO EM RAMAL OU SUB-RAMAL DE ÁGUA - FORNECIMENTO E INSTALAÇÃO. AF_12/2014_P</t>
  </si>
  <si>
    <t>3869</t>
  </si>
  <si>
    <t>LUVA DE REDUCAO SOLDAVEL, PVC, 32 MM X 25 MM, PARA AGUA FRIA PREDIAL</t>
  </si>
  <si>
    <t>COMPOSIÇÃO 029</t>
  </si>
  <si>
    <t>BUCHA DE REDUCAO DE PVC, SOLDAVEL, LONGA, COM 50 X 32 MM, PARA AGUA FRIA PREDIAL.</t>
  </si>
  <si>
    <t>COMPOSIÇÃO 030</t>
  </si>
  <si>
    <t>BUCHA DE REDUCAO DE PVC, SOLDAVEL, LONGA, COM 60 X 50 MM, PARA AGUA FRIA PREDIAL.</t>
  </si>
  <si>
    <t>COMPOSIÇÃO 031</t>
  </si>
  <si>
    <t>ADAPTADOR CURTO COM BOLSA E ROSCA PARA REGISTRO, PVC, SOLDÁVEL, DN  25 MM X 3/4, INSTALADO EM RESERVAÇÃO DE ÁGUA DE EDIFICAÇÃO QUE POSSUA RESERVATÓRIO DE FIBRA/FIBROCIMENTO  FORNECIMENTO E INSTALAÇÃO. AF_06/2016_P</t>
  </si>
  <si>
    <t>65</t>
  </si>
  <si>
    <t>ADAPTADOR PVC SOLDAVEL CURTO COM BOLSA E ROSCA, 25 MM X 3/4", PARA AGUA FRIA</t>
  </si>
  <si>
    <t>20080</t>
  </si>
  <si>
    <t>ADESIVO PLASTICO PARA PVC, FRASCO COM 175 GR</t>
  </si>
  <si>
    <t>94658</t>
  </si>
  <si>
    <t>ADAPTADOR CURTO COM BOLSA E ROSCA PARA REGISTRO, PVC, SOLDÁVEL, DN 32 MM X 1, INSTALADO EM RESERVAÇÃO DE ÁGUA DE EDIFICAÇÃO QUE POSSUA RESERVATÓRIO DE FIBRA/FIBROCIMENTO  FORNECIMENTO E INSTALAÇÃO. AF_06/2016_P</t>
  </si>
  <si>
    <t>108</t>
  </si>
  <si>
    <t>ADAPTADOR PVC SOLDAVEL CURTO COM BOLSA E ROSCA, 32 MM X 1", PARA AGUA FRIA</t>
  </si>
  <si>
    <t>94662</t>
  </si>
  <si>
    <t>ADAPTADOR CURTO COM BOLSA E ROSCA PARA REGISTRO, PVC, SOLDÁVEL, DN 50 MM X 1 1/2, INSTALADO EM RESERVAÇÃO DE ÁGUA DE EDIFICAÇÃO QUE POSSUA RESERVATÓRIO DE FIBRA/FIBROCIMENTO  FORNECIMENTO E INSTALAÇÃO. AF_06/2016_P</t>
  </si>
  <si>
    <t>112</t>
  </si>
  <si>
    <t>ADAPTADOR PVC SOLDAVEL CURTO COM BOLSA E ROSCA, 50 MM X1 1/2", PARA AGUA FRIA.</t>
  </si>
  <si>
    <t>94664</t>
  </si>
  <si>
    <t>ADAPTADOR CURTO COM BOLSA E ROSCA PARA REGISTRO, PVC, SOLDÁVEL, DN 60 MM X 2, INSTALADO EM RESERVAÇÃO DE ÁGUA DE EDIFICAÇÃO QUE POSSUA RESERVATÓRIO DE FIBRA/FIBROCIMENTO  FORNECIMENTO E INSTALAÇÃO. AF_06/2016_P</t>
  </si>
  <si>
    <t>113</t>
  </si>
  <si>
    <t>ADAPTADOR PVC SOLDAVEL CURTO COM BOLSA E ROSCA, 60 MM X 2", PARA AGUA FRIA</t>
  </si>
  <si>
    <t>90373</t>
  </si>
  <si>
    <t>JOELHO 90 GRAUS COM BUCHA DE LATÃO, PVC, SOLDÁVEL, DN 25MM, X 1/2" INSTALADO EM RAMAL OU SUB-RAMAL DE ÁGUA - FORNECIMENTO E INSTALAÇÃO. AF_12/2014_P</t>
  </si>
  <si>
    <t>20147</t>
  </si>
  <si>
    <t>JOELHO PVC, SOLDAVEL, COM BUCHA DE LATAO, 90 GRAUS, 25 MM X 1/2", PARA AGUA FRIA PREDIAL</t>
  </si>
  <si>
    <t>89385</t>
  </si>
  <si>
    <t>LUVA SOLDÁVEL E COM ROSCA, PVC, SOLDÁVEL, DN 25MM X 3/4", INSTALADO EM RAMAL OU SUB-RAMAL DE ÁGUA - FORNECIMENTO E INSTALAÇÃO. AF_12/2014_P</t>
  </si>
  <si>
    <t>3906</t>
  </si>
  <si>
    <t>LUVA SOLDAVEL COM ROSCA, PVC, 25 MM X 3/4", PARA AGUA FRIA PREDIAL</t>
  </si>
  <si>
    <t>94796</t>
  </si>
  <si>
    <t>TORNEIRA DE BÓIA REAL, ROSCÁVEL, 3/4", FORNECIDA E INSTALADA EM RESERVAÇÃO DE ÁGUA. AF_06/2016</t>
  </si>
  <si>
    <t>3148</t>
  </si>
  <si>
    <t>FITA VEDA ROSCA EM ROLOS DE 18 MM X 50 M (L X C)</t>
  </si>
  <si>
    <t>11824</t>
  </si>
  <si>
    <t>TORNEIRA DE BOIA VAZAO TOTAL 3/4" C/ BALAO PLASTICO OU METALICO</t>
  </si>
  <si>
    <t>86914</t>
  </si>
  <si>
    <t>TORNEIRA CROMADA 1/2" OU 3/4" PARA TANQUE, PADRÃO MÉDIO - FORNECIMENTO E INSTALAÇÃO. AF_12/2013</t>
  </si>
  <si>
    <t>3146</t>
  </si>
  <si>
    <t>FITA VEDA ROSCA EM ROLOS DE 18 MM X 10 M (L X C)</t>
  </si>
  <si>
    <t>13417</t>
  </si>
  <si>
    <t>TORNEIRA CROMADA SEM BICO PARA TANQUE 1/2 " OU 3/4 " (REF 1143)</t>
  </si>
  <si>
    <t>86879</t>
  </si>
  <si>
    <t>VÁLVULA EM PLÁSTICO 1" PARA PIA, TANQUE OU LAVATÓRIO, COM OU SEM LADRÃO - FORNECIMENTO E INSTALAÇÃO. AF_12/2013</t>
  </si>
  <si>
    <t>86883</t>
  </si>
  <si>
    <t>SIFÃO DO TIPO FLEXÍVEL EM PVC 1 X 1.1/2 - FORNECIMENTO E INSTALAÇÃO. AF_12/2013</t>
  </si>
  <si>
    <t>86884</t>
  </si>
  <si>
    <t>ENGATE FLEXÍVEL EM PLÁSTICO BRANCO, 1/2" X 30CM - FORNECIMENTO E INSTALAÇÃO. AF_12/2013</t>
  </si>
  <si>
    <t>86904</t>
  </si>
  <si>
    <t>LAVATÓRIO LOUÇA BRANCA SUSPENSO, 29,5 X 39CM OU EQUIVALENTE, PADRÃO POPULAR - FORNECIMENTO E INSTALAÇÃO. AF_12/2013</t>
  </si>
  <si>
    <t>86906</t>
  </si>
  <si>
    <t>TORNEIRA CROMADA DE MESA, 1/2" OU 3/4", PARA LAVATÓRIO, PADRÃO POPULAR - FORNECIMENTO E INSTALAÇÃO. AF_12/2013</t>
  </si>
  <si>
    <t>4351</t>
  </si>
  <si>
    <t>PARAFUSO NIQUELADO P/ FIXAR PECA SANITARIA - INCL PORCA CEGA, ARRUELA E BUCHA DE NYLON S-8</t>
  </si>
  <si>
    <t>LAVATORIO/CUBA DE EMBUTIR OVAL LOUCA BRANCA SEM LADRAO *50 X 35* CM</t>
  </si>
  <si>
    <t>37329</t>
  </si>
  <si>
    <t>REJUNTE EPOXI BRANCO</t>
  </si>
  <si>
    <t>4384</t>
  </si>
  <si>
    <t>PARAFUSO NIQUELADO COM ACABAMENTO CROMADO PARA FIXAR PECA SANITARIA, INCLUI PORCA CEGA, ARRUELA E BUCHA DE NYLON TAMANHO S-10</t>
  </si>
  <si>
    <t>6138</t>
  </si>
  <si>
    <t>VEDACAO PVC, 100 MM, PARA SAIDA VASO SANITARIO</t>
  </si>
  <si>
    <t>10422</t>
  </si>
  <si>
    <t>BACIA SANITARIA (VASO) COM CAIXA ACOPLADA, DE LOUCA BRANCA</t>
  </si>
  <si>
    <t>VASO SANITÁRIO SIFONADO LOUÇA BRANCA CONVENCIONAL PARA PCD COM FURO FRONTAL, COM CONJ. PARA FIXAÇÃO PARA VASO SANITÁRIO COM PARAFUSO ARRUELA E BUCHA, INCLUSIVE ASSENTO - FORNECIMENTO E INSTALAÇÃO.</t>
  </si>
  <si>
    <t>BACIA SANITARIA (VASO) CONVENCIONAL PARA PCD COM FURO FRONTAL, DE LOUCA BRANCA, COM ASSENTO.</t>
  </si>
  <si>
    <t>MICTÓRIO SIFONADO DE LOUÇA BRANCA COM PERTENCES, COM REGISTRO DE PRESSÃO 3/4" COM CANOPLA CROMADA ACABAMENTO SIMPLES E CONJUNTO PARA FIXAÇÃO- FORNECIMENTO E INSTALAÇÃO</t>
  </si>
  <si>
    <t>REGISTRO PRESSAO COM ACABAMENTO E CANOPLA CROMADA, SIMPLES, BITOLA 3/4 "</t>
  </si>
  <si>
    <t>10432</t>
  </si>
  <si>
    <t>MICTORIO SIFONADO LOUCA BRANCA SEM COMPLEMENTOS</t>
  </si>
  <si>
    <t>11683</t>
  </si>
  <si>
    <t>ENGATE / RABICHO FLEXIVEL INOX 1/2 " X 30 CM</t>
  </si>
  <si>
    <t>88242</t>
  </si>
  <si>
    <t>AJUDANTE DE PEDREIRO COM ENCARGOS COMPLEMENTARES</t>
  </si>
  <si>
    <t>13</t>
  </si>
  <si>
    <t>ESTOPA</t>
  </si>
  <si>
    <t>7307</t>
  </si>
  <si>
    <t>FUNDO ANTICORROSIVO PARA METAIS FERROSOS (ZARCAO)</t>
  </si>
  <si>
    <t>10228</t>
  </si>
  <si>
    <t>VALVULA DE DESCARGA METALICA, BASE 1 1/2 " E ACABAMENTO METALICO CROMADO</t>
  </si>
  <si>
    <t>89985</t>
  </si>
  <si>
    <t>REGISTRO DE PRESSÃO BRUTO, LATÃO, ROSCÁVEL, 3/4", COM ACABAMENTO E CANOPLA CROMADOS. FORNECIDO E INSTALADO EM RAMAL DE ÁGUA. AF_12/2014</t>
  </si>
  <si>
    <t>6024</t>
  </si>
  <si>
    <t>REGISTRO PRESSAO COM ACABAMENTO E CANOPLA CROMADA, SIMPLES, BITOLA 3/4 " (REF 1416)</t>
  </si>
  <si>
    <t>88264</t>
  </si>
  <si>
    <t>1368</t>
  </si>
  <si>
    <t>CHUVEIRO COMUM EM PLASTICO BRANCO, COM CANO, 3 TEMPERATURAS, 5500 W (110/220 V)</t>
  </si>
  <si>
    <t>94792</t>
  </si>
  <si>
    <t>6013</t>
  </si>
  <si>
    <t>REGISTRO GAVETA COM ACABAMENTO E CANOPLA CROMADOS, SIMPLES, BITOLA 1 " (REF 1509)</t>
  </si>
  <si>
    <t>6015</t>
  </si>
  <si>
    <t>REGISTRO GAVETA COM ACABAMENTO E CANOPLA CROMADOS, SIMPLES, BITOLA 1 1/2 " (REF 1509)</t>
  </si>
  <si>
    <t>6028</t>
  </si>
  <si>
    <t>REGISTRO GAVETA BRUTO EM LATAO FORJADO, BITOLA 2 " (REF 1509)</t>
  </si>
  <si>
    <t>6010</t>
  </si>
  <si>
    <t>REGISTRO GAVETA BRUTO EM LATAO FORJADO, BITOLA 1 1/2 " (REF 1509)</t>
  </si>
  <si>
    <t>COMPOSIÇÃO 036</t>
  </si>
  <si>
    <t>CAIXA D´ÁGUA EM FIBRA DE VIDRO - INSTALADA, SEM ESTRUTURA DE SUPORTE CAP. 3.000 LITROS.</t>
  </si>
  <si>
    <t>00462/ORSE</t>
  </si>
  <si>
    <t>CAIXA D'AGUA FIBRA VIDRO 3.000 LITROS - FORTLEV-TORRES (OU SIMILAR)</t>
  </si>
  <si>
    <t>00981/ORSE</t>
  </si>
  <si>
    <t>FITA VEDA ROSCA 18MM</t>
  </si>
  <si>
    <t>01951/ORSE</t>
  </si>
  <si>
    <t>REGISTRO GAVETA BRUTO, C/ VOLANTE, D = 25MM (1")</t>
  </si>
  <si>
    <t>88267/SINAPI</t>
  </si>
  <si>
    <t>03482/SINAPI</t>
  </si>
  <si>
    <t>JOELHO PVC, ROSCAVEL, 90 GRAUS, 1", PARA AGUA FRIA PREDIAL</t>
  </si>
  <si>
    <t>03876/SINAPI</t>
  </si>
  <si>
    <t>LUVA ROSCAVEL, PVC, 1", AGUA FRIA PREDIAL</t>
  </si>
  <si>
    <t>03878/SINAPI</t>
  </si>
  <si>
    <t>LUVA PVC, ROSCAVEL, 1 1/2", AGUA FRIA PREDIAL</t>
  </si>
  <si>
    <t>03884/SINAPI</t>
  </si>
  <si>
    <t>LUVA ROSCAVEL, PVC, 3/4", AGUA FRIA PREDIAL</t>
  </si>
  <si>
    <t>09862/SINAPI</t>
  </si>
  <si>
    <t>TUBO PVC, ROSCAVEL, 1 1/2", AGUA FRIA PREDIAL</t>
  </si>
  <si>
    <t>09866/SINAPI</t>
  </si>
  <si>
    <t>TUBO PVC, ROSCAVEL, 1", AGUA FRIA PREDIAL</t>
  </si>
  <si>
    <t>11830/SINAPI</t>
  </si>
  <si>
    <t>TORNEIRA DE BOIA CONVENCIONAL PLASTICA 3/4 " COM BALAO PLASTICO</t>
  </si>
  <si>
    <t>00073/SINAPI</t>
  </si>
  <si>
    <t>ADAPTADOR PVC ROSCAVEL, COM FLANGES E ANEL DE VEDACAO, 3/4", PARA CAIXA D' AGUA</t>
  </si>
  <si>
    <t>00072/SINAPI</t>
  </si>
  <si>
    <t>ADAPTADOR PVC, ROSCAVEL, COM FLANGES E ANEL DE VEDACAO, 1 1/2", PARA CAIXA D'AGUA</t>
  </si>
  <si>
    <t>00071/SINAPI</t>
  </si>
  <si>
    <t>ADAPTADOR PVC ROSCAVEL, COM FLANGES E ANEL DE VEDACAO, 1", PARA CAIXA D' AGUA</t>
  </si>
  <si>
    <t>00127/ORSE</t>
  </si>
  <si>
    <t>89596</t>
  </si>
  <si>
    <t>ADAPTADOR CURTO COM BOLSA E ROSCA PARA REGISTRO, PVC, SOLDÁVEL, DN 50MM X 1.1/2", INSTALADO EM PRUMADA DE ÁGUA - FORNECIMENTO E INSTALAÇÃO. AF_12/2014_P</t>
  </si>
  <si>
    <t>ADAPTADOR PVC SOLDAVEL CURTO COM BOLSA E ROSCA, 50 MM X1 1/2", PARA AGUA FRIA</t>
  </si>
  <si>
    <t>94656</t>
  </si>
  <si>
    <t>9835</t>
  </si>
  <si>
    <t>TUBO PVC  SERIE NORMAL, DN 40 MM, PARA ESGOTO  PREDIAL (NBR 5688)</t>
  </si>
  <si>
    <t>9838</t>
  </si>
  <si>
    <t>TUBO PVC SERIE NORMAL, DN 50 MM, PARA ESGOTO PREDIAL (NBR 5688)</t>
  </si>
  <si>
    <t>89713</t>
  </si>
  <si>
    <t>TUBO PVC, SERIE NORMAL, ESGOTO PREDIAL, DN 75 MM, FORNECIDO E INSTALADO EM RAMAL DE DESCARGA OU RAMAL DE ESGOTO SANITÁRIO. AF_12/2014_P</t>
  </si>
  <si>
    <t>9837</t>
  </si>
  <si>
    <t>TUBO PVC SERIE NORMAL, DN 75 MM, PARA ESGOTO PREDIAL (NBR 5688)</t>
  </si>
  <si>
    <t>9836</t>
  </si>
  <si>
    <t>TUBO PVC  SERIE NORMAL, DN 100 MM, PARA ESGOTO  PREDIAL (NBR 5688)</t>
  </si>
  <si>
    <t>89849</t>
  </si>
  <si>
    <t>TUBO PVC, SERIE NORMAL, ESGOTO PREDIAL, DN 150 MM, FORNECIDO E INSTALADO EM SUBCOLETOR AÉREO DE ESGOTO SANITÁRIO. AF_12/2014_P</t>
  </si>
  <si>
    <t>20065</t>
  </si>
  <si>
    <t>TUBO PVC  SERIE NORMAL, DN 150 MM, PARA ESGOTO  PREDIAL (NBR 5688)</t>
  </si>
  <si>
    <t>296</t>
  </si>
  <si>
    <t>ANEL BORRACHA PARA TUBO ESGOTO PREDIAL DN 50 MM (NBR 5688)</t>
  </si>
  <si>
    <t>7097</t>
  </si>
  <si>
    <t>TE SANITARIO, PVC, DN 50 X 50 MM, SERIE NORMAL, PARA ESGOTO PREDIAL</t>
  </si>
  <si>
    <t>20078</t>
  </si>
  <si>
    <t>PASTA LUBRIFICANTE PARA TUBOS E CONEXOES COM JUNTA ELASTICA (USO EM PVC, ACO, POLIETILENO E OUTROS) ( DE *400* G)</t>
  </si>
  <si>
    <t>89786</t>
  </si>
  <si>
    <t>TE, PVC, SERIE NORMAL, ESGOTO PREDIAL, DN 75 X 75 MM, JUNTA ELÁSTICA, FORNECIDO E INSTALADO EM RAMAL DE DESCARGA OU RAMAL DE ESGOTO SANITÁRIO. AF_12/2014</t>
  </si>
  <si>
    <t>297</t>
  </si>
  <si>
    <t>ANEL BORRACHA PARA TUBO ESGOTO PREDIAL DN 75 MM (NBR 5688)</t>
  </si>
  <si>
    <t>11658</t>
  </si>
  <si>
    <t>TE SANITARIO, PVC, DN 75 X 75 MM, SERIE NORMAL PARA ESGOTO PREDIAL</t>
  </si>
  <si>
    <t>89573</t>
  </si>
  <si>
    <t>TÊ, PVC, SERIE R, ÁGUA PLUVIAL, DN 100 X 75 MM, JUNTA ELÁSTICA, FORNECIDO E INSTALADO EM RAMAL DE ENCAMINHAMENTO. AF_12/2014</t>
  </si>
  <si>
    <t>298</t>
  </si>
  <si>
    <t>ANEL BORRACHA DN 75 MM, PARA TUBO SERIE REFORCADA ESGOTO PREDIAL</t>
  </si>
  <si>
    <t>301</t>
  </si>
  <si>
    <t>ANEL BORRACHA PARA TUBO ESGOTO PREDIAL, DN 100 MM (NBR 5688)</t>
  </si>
  <si>
    <t>20178</t>
  </si>
  <si>
    <t>TE, PVC, SERIE R, 100 X 75 MM, PARA ESGOTO PREDIAL</t>
  </si>
  <si>
    <t>1966</t>
  </si>
  <si>
    <t>CURVA PVC CURTA 90 GRAUS, 100 MM, PARA ESGOTO PREDIAL</t>
  </si>
  <si>
    <t>CURVA LONGA 45 GRAUS, PVC, SERIE NORMAL, ESGOTO PREDIAL, DN 100 MM, JUNTA SOLDÁVEL, FORNECIDO E INSTALADO EM RAMAL DE DESCARGA OU RAMAL DE ESGOTO SANITÁRIO. AF_12/2014_P</t>
  </si>
  <si>
    <t>CURVA PVC LONGA 45 GRAUS, 100 MM, PARA ESGOTO PREDIAL</t>
  </si>
  <si>
    <t>COMPOSIÇÃO 038</t>
  </si>
  <si>
    <t>JOELHO PVC, SOLDAVEL, BB, 90 GRAUS, DN 40 MM, PARA ESGOTO PREDIAL</t>
  </si>
  <si>
    <t>JOELHO 45 GRAUS, PVC, SERIE NORMAL, ESGOTO PREDIAL, DN 40 MM, JUNTA SOLDÁVEL, FORNECIDO E INSTALADO EM RAMAL DE DESCARGA OU RAMAL DE ESGOTO SANITÁRIO. AF_12/2014_P.</t>
  </si>
  <si>
    <t>3516</t>
  </si>
  <si>
    <t>JOELHO PVC, SOLDAVEL, BB, 45 GRAUS, DN 40 MM, PARA ESGOTO PREDIAL</t>
  </si>
  <si>
    <t>3526</t>
  </si>
  <si>
    <t>JOELHO PVC, SOLDAVEL, PB, 90 GRAUS, DN 50 MM, PARA ESGOTO PREDIAL</t>
  </si>
  <si>
    <t>89732</t>
  </si>
  <si>
    <t>JOELHO 45 GRAUS, PVC, SERIE NORMAL, ESGOTO PREDIAL, DN 50 MM, JUNTA ELÁSTICA, FORNECIDO E INSTALADO EM RAMAL DE DESCARGA OU RAMAL DE ESGOTO SANITÁRIO. AF_12/2014</t>
  </si>
  <si>
    <t>3518</t>
  </si>
  <si>
    <t>JOELHO PVC, SOLDAVEL, PB, 45 GRAUS, DN 50 MM, PARA ESGOTO PREDIAL</t>
  </si>
  <si>
    <t>89737</t>
  </si>
  <si>
    <t>JOELHO 90 GRAUS, PVC, SERIE NORMAL, ESGOTO PREDIAL, DN 75 MM, JUNTA ELÁSTICA, FORNECIDO E INSTALADO EM RAMAL DE DESCARGA OU RAMAL DE ESGOTO SANITÁRIO. AF_12/2014</t>
  </si>
  <si>
    <t>3509</t>
  </si>
  <si>
    <t>JOELHO PVC, SOLDAVEL, PB, 90 GRAUS, DN 75 MM, PARA ESGOTO PREDIAL</t>
  </si>
  <si>
    <t>89739</t>
  </si>
  <si>
    <t>JOELHO 45 GRAUS, PVC, SERIE NORMAL, ESGOTO PREDIAL, DN 75 MM, JUNTA ELÁSTICA, FORNECIDO E INSTALADO EM RAMAL DE DESCARGA OU RAMAL DE ESGOTO SANITÁRIO. AF_12/2014.</t>
  </si>
  <si>
    <t>3519</t>
  </si>
  <si>
    <t>JOELHO PVC, SOLDAVEL, PB, 45 GRAUS, DN 75 MM, PARA ESGOTO PREDIAL</t>
  </si>
  <si>
    <t>COMPOSIÇÃO 049</t>
  </si>
  <si>
    <t>ANEL BORRACHA PARA TUBO ESGOTO PREDIAL DN 75 MM (NBR 5688).</t>
  </si>
  <si>
    <t>COMPOSIÇÃO 041</t>
  </si>
  <si>
    <t>JUNCAO SIMPLES, PVC, DN 100 X 75 MM, SERIE NORMAL PARA ESGOTO PREDIAL</t>
  </si>
  <si>
    <t>89797</t>
  </si>
  <si>
    <t>JUNÇÃO SIMPLES, PVC, SERIE NORMAL, ESGOTO PREDIAL, DN 100 X 100 MM, JUNTA ELÁSTICA, FORNECIDO E INSTALADO EM RAMAL DE DESCARGA OU RAMAL DE ESGOTO SANITÁRIO. AF_12/2014</t>
  </si>
  <si>
    <t>89795</t>
  </si>
  <si>
    <t>JUNÇÃO SIMPLES, PVC, SERIE NORMAL, ESGOTO PREDIAL, DN 75 X 75 MM, JUNTA ELÁSTICA, FORNECIDO E INSTALADO EM RAMAL DE DESCARGA OU RAMAL DE ESGOTO SANITÁRIO. AF_12/2014</t>
  </si>
  <si>
    <t>3658</t>
  </si>
  <si>
    <t>JUNCAO SIMPLES, PVC, DN 75 X 75 MM, SERIE NORMAL PARA ESGOTO PREDIAL.</t>
  </si>
  <si>
    <t>PASTA LUBRIFICANTE PARA TUBOS E CONEXOES COM JUNTA ELASTICA (USO EM PVC, ACO, POLIETILENO E OUTROS) ( DE *400* G).</t>
  </si>
  <si>
    <t>89785</t>
  </si>
  <si>
    <t>JUNÇÃO SIMPLES, PVC, SERIE NORMAL, ESGOTO PREDIAL, DN 50 X 50 MM, JUNTA ELÁSTICA, FORNECIDO E INSTALADO EM RAMAL DE DESCARGA OU RAMAL DE ESGOTO SANITÁRIO. AF_12/2014</t>
  </si>
  <si>
    <t>3662</t>
  </si>
  <si>
    <t>JUNCAO SIMPLES, PVC, DN 50 X 50 MM, SERIE NORMAL PARA ESGOTO PREDIAL</t>
  </si>
  <si>
    <t>89783</t>
  </si>
  <si>
    <t>JUNÇÃO SIMPLES, PVC 45, SERIE NORMAL, ESGOTO PREDIAL, DN 40 MM, JUNTA SOLDÁVEL, FORNECIDO E INSTALADO EM RAMAL DE DESCARGA OU RAMAL DE ESGOTO SANITÁRIO. AF_12/2014_P</t>
  </si>
  <si>
    <t>3666</t>
  </si>
  <si>
    <t>JUNCAO SIMPLES, PVC, 45 GRAUS, DN 40 X 40 MM, SERIE NORMAL PARA ESGOTO PREDIAL</t>
  </si>
  <si>
    <t>COMPOSIÇÃO 042</t>
  </si>
  <si>
    <t>REDUCAO EXCENTRICA PVC P/ ESG PREDIAL DN 100 X 50MM</t>
  </si>
  <si>
    <t>COMPOSIÇÃO 043</t>
  </si>
  <si>
    <t>BUCHA DE REDUCAO DE PVC, SOLDAVEL, LONGA, 50 X 40 MM, PARA ESGOTO PREDIAL</t>
  </si>
  <si>
    <t>89778</t>
  </si>
  <si>
    <t>LUVA SIMPLES, PVC, SERIE NORMAL, ESGOTO PREDIAL, DN 100 MM, JUNTA ELÁSTICA, FORNECIDO E INSTALADO EM RAMAL DE DESCARGA OU RAMAL DE ESGOTO SANITÁRIO. AF_12/2014</t>
  </si>
  <si>
    <t>3899</t>
  </si>
  <si>
    <t>LUVA SIMPLES, PVC, SOLDAVEL, DN 100 MM, SERIE NORMAL, PARA ESGOTO PREDIAL</t>
  </si>
  <si>
    <t>89774</t>
  </si>
  <si>
    <t>LUVA SIMPLES, PVC, SERIE NORMAL, ESGOTO PREDIAL, DN 75 MM, JUNTA ELÁSTICA, FORNECIDO E INSTALADO EM RAMAL DE DESCARGA OU RAMAL DE ESGOTO SANITÁRIO. AF_12/2014</t>
  </si>
  <si>
    <t>3898</t>
  </si>
  <si>
    <t>LUVA SIMPLES, PVC, SOLDAVEL, DN 75 MM, SERIE NORMAL, PARA ESGOTO PREDIAL</t>
  </si>
  <si>
    <t>89753</t>
  </si>
  <si>
    <t>LUVA SIMPLES, PVC, SERIE NORMAL, ESGOTO PREDIAL, DN 50 MM, JUNTA ELÁSTICA, FORNECIDO E INSTALADO EM RAMAL DE DESCARGA OU RAMAL DE ESGOTO SANITÁRIO. AF_12/2014</t>
  </si>
  <si>
    <t>3875</t>
  </si>
  <si>
    <t>LUVA SIMPLES, PVC, SOLDAVEL, DN 50 MM, SERIE NORMAL, PARA ESGOTO PREDIAL</t>
  </si>
  <si>
    <t>CAIXA SIFONADA PVC, 150 X 150 X 50 MM, COM GRELHA REDONDA BRANCA</t>
  </si>
  <si>
    <t>89708</t>
  </si>
  <si>
    <t>CAIXA SIFONADA, PVC, DN 150 X 185 X 75 MM, JUNTA ELÁSTICA, FORNECIDA E INSTALADA EM RAMAL DE DESCARGA OU EM RAMAL DE ESGOTO SANITÁRIO. AF_12/2014_P.</t>
  </si>
  <si>
    <t>11714</t>
  </si>
  <si>
    <t>CAIXA SIFONADA PVC, 150 X 185 X 75 MM, COM GRELHA QUADRADA BRANCA</t>
  </si>
  <si>
    <t>74104/1</t>
  </si>
  <si>
    <t>CAIXA DE INSPEÇÃO EM ALVENARIA DE TIJOLO MACIÇO 60X60X60CM, REVESTIDA INTERNAMENTO COM BARRA LISA (CIMENTO E AREIA, TRAÇO 1:4) E=2,0CM, COM TAMPA PRÉ-MOLDADA DE CONCRETO E FUNDO DE CONCRETO 15MPA TIPO C - ESCAVAÇÃO E CONFECÇÃO</t>
  </si>
  <si>
    <t>6087</t>
  </si>
  <si>
    <t>TAMPA EM CONCRETO ARMADO 60X60X5CM P/CX INSPECAO/FOSSA SEPTICA</t>
  </si>
  <si>
    <t>87335</t>
  </si>
  <si>
    <t>ARGAMASSA TRAÇO 1:2:8 (CIMENTO, CAL E AREIA MÉDIA) PARA EMBOÇO/MASSA ÚNICA/ASSENTAMENTO DE ALVENARIA DE VEDAÇÃO, PREPARO MECÂNICO COM MISTURADOR DE EIXO HORIZONTAL DE 300 KG. AF_06/2014</t>
  </si>
  <si>
    <t>88630</t>
  </si>
  <si>
    <t>ARGAMASSA TRAÇO 1:4 (CIMENTO E AREIA MÉDIA), PREPARO MECÂNICO COM BETONEIRA 400 L. AF_08/2014</t>
  </si>
  <si>
    <t>93358</t>
  </si>
  <si>
    <t>ESCAVAÇÃO MANUAL DE VALAS. AF_03/2016</t>
  </si>
  <si>
    <t>94969</t>
  </si>
  <si>
    <t>CONCRETO FCK = 15MPA, TRAÇO 1:3,4:3,5 (CIMENTO/ AREIA MÉDIA/ BRITA 1)  - PREPARO MECÂNICO COM BETONEIRA 600 L. AF_07/2016</t>
  </si>
  <si>
    <t>7258</t>
  </si>
  <si>
    <t>TIJOLO CERAMICO MACICO *5 X 10 X 20* CM</t>
  </si>
  <si>
    <t>9537</t>
  </si>
  <si>
    <t>3</t>
  </si>
  <si>
    <t>ACIDO MURIATICO, DILUICAO 10% A 12% PARA USO EM LIMPEZA</t>
  </si>
  <si>
    <t>87251</t>
  </si>
  <si>
    <t>REVESTIMENTO CERÂMICO PARA PISO COM PLACAS TIPO GRÊS DE DIMENSÕES 45X45 CM APLICADA EM AMBIENTES DE ÁREA MAIOR QUE 10 M2. AF_06/2014</t>
  </si>
  <si>
    <t/>
  </si>
  <si>
    <t>1287</t>
  </si>
  <si>
    <t>PISO EM CERAMICA ESMALTADA EXTRA, PEI MAIOR OU IGUAL A 4, FORMATO MENOR OU IGUAL A 2025 CM2</t>
  </si>
  <si>
    <t>93393</t>
  </si>
  <si>
    <t>REVESTIMENTO CERÂMICO PARA PAREDES INTERNAS COM PLACAS TIPO GRÊS OU SEMI-GRÊS PADRÃO POPULAR DE DIMENSÕES 20X20 CM APLICADAS EM AMBIENTES DE ÁREA MAIOR QUE 5 M2 NA ALTURA INTEIRA DAS PAREDES. AF_06/2014</t>
  </si>
  <si>
    <t>533</t>
  </si>
  <si>
    <t>REVESTIMENTO EM CERAMICA ESMALTADA COMERCIAL, PEI MENOR OU IGUAL A 3, FORMATO MENOR OU IGUAL A 2025 CM2</t>
  </si>
  <si>
    <t>74229/1</t>
  </si>
  <si>
    <t>DIVISORIA EM MARMORE BRANCO POLIDO, ESPESSURA 3 CM, ASSENTADO COM ARGAMASSA TRACO 1:4 (CIMENTO E AREIA), ARREMATE COM CIMENTO BRANCO, EXCLUSIVE FERRAGENS</t>
  </si>
  <si>
    <t>MARMORISTA/GRANITEIRO COM ENCARGOS COMPLEMENTARES</t>
  </si>
  <si>
    <t>10629</t>
  </si>
  <si>
    <t>DIVISORIA EM MARMORE, COM DUAS FACES POLIDAS, BRANCO COMUM, E=  *3,0* CM</t>
  </si>
  <si>
    <t>5651</t>
  </si>
  <si>
    <t>FORMA TABUA PARA CONCRETO EM FUNDACAO C/ REAPROVEITAMENTO 5X</t>
  </si>
  <si>
    <t>4512</t>
  </si>
  <si>
    <t>PECA DE MADEIRA 3A/4A QUALIDADE 2,5 X 5CM NAO APARELHADA</t>
  </si>
  <si>
    <t>6189</t>
  </si>
  <si>
    <t>MONTAGEM E DESMONTAGEM DE FÔRMA DE PILARES RETANGULARES E ESTRUTURAS SIMILARES COM ÁREA MÉDIA DAS SEÇÕES MENOR OU IGUAL A 0,25 M², PÉ-DIREITO SIMPLES, EM CHAPA DE MADEIRA COMPENSADA RESINADA, 4 UTILIZAÇÕES. AF_12/2015</t>
  </si>
  <si>
    <t>DIVISORIA CEGA (N1) - PAINEL MSO/COMEIA E=35MM - PERFIS SIMPLES ACO GALV PINTADO</t>
  </si>
  <si>
    <t>AUXILIAR TECNICO / ASSISTENTE DE ENGENHARIA ( TÉCNICO EM EDIFICAÇÕES)</t>
  </si>
  <si>
    <t>FORNECIMENTO E COLOCAÇÃO DE FORRO EM FIBRA MINERAL ARMSTRONG GEORGIAN (RH 90)</t>
  </si>
  <si>
    <t>FORRO DE FIBRA MINERAL ARMSTRONG GEORGIAN - RH 90 (OU SIMILAR)</t>
  </si>
  <si>
    <t>01955/ORSE</t>
  </si>
  <si>
    <t>05010/ORSE</t>
  </si>
  <si>
    <t>05013/ORSE</t>
  </si>
  <si>
    <t>08877/ORSE</t>
  </si>
  <si>
    <t>00554/SINAPI</t>
  </si>
  <si>
    <t>00555/SINAPI</t>
  </si>
  <si>
    <t>00559/SINAPI</t>
  </si>
  <si>
    <t>06204/SINAPI</t>
  </si>
  <si>
    <t>MADEIRAMENTO EM MASSARANDUBA/MADEIRA DE LEI, TESOURA COM VÃO DE 15 M</t>
  </si>
  <si>
    <t>MADEIRA MASSARANDUBA SERRADA (PEÇA) 5CM X 18CM (0,009 M³/M)</t>
  </si>
  <si>
    <t>PARAFUSO C/ PORCA E ARRUELA 1/2" X 3 1/2"</t>
  </si>
  <si>
    <t>MADEIRA MASSARANDUBA SERRADA (PEÇA) 5CM X 14CM (0,007 M³/M)</t>
  </si>
  <si>
    <t>BARRA DE FERRO RETANGULAR, BARRA CHATA, 3/4" X 1/4" (L X E),</t>
  </si>
  <si>
    <t>BARRA DE FERRO RETANGULAR, BARRA CHATA, 1" X 1/4" (L X E), 1,2265 KG/M</t>
  </si>
  <si>
    <t>BARRA DE FERRO RETANGULAR, BARRA CHATA, 2" X 1/4" (L X E), 2,53 KG/M</t>
  </si>
  <si>
    <t>TABUA DE MADEIRA DE LEI, *2,5 X 15* CM (1Â” X 6Â”) NAO APARELHADA, (TABEIRA-P/TELHADO).</t>
  </si>
  <si>
    <t>86901</t>
  </si>
  <si>
    <t>CUBA DE EMBUTIR OVAL EM LOUÇA BRANCA, 35 X 50CM OU EQUIVALENTE - FORNECIMENTO E INSTALAÇÃO. AF_12/2013</t>
  </si>
  <si>
    <t>86915</t>
  </si>
  <si>
    <t>TORNEIRA CROMADA DE MESA, 1/2" OU 3/4", PARA LAVATÓRIO, PADRÃO MÉDIO - FORNECIMENTO E INSTALAÇÃO. AF_12/2013</t>
  </si>
  <si>
    <t>4823</t>
  </si>
  <si>
    <t>MASSA PLASTICA ADESIVA PARA MARMORE/GRANITO</t>
  </si>
  <si>
    <t>7568</t>
  </si>
  <si>
    <t>BUCHA DE NYLON SEM ABA S10, COM PARAFUSO DE 6,10 X 65 MM EM ACO ZINCADO COM ROSCA SOBERBA, CABECA CHATA E FENDA PHILLIPS</t>
  </si>
  <si>
    <t>37590</t>
  </si>
  <si>
    <t>SUPORTE MAO-FRANCESA EM ACO, ABAS IGUAIS 30 CM, CAPACIDADE MINIMA 60 KG, BRANCO</t>
  </si>
  <si>
    <t>20269</t>
  </si>
  <si>
    <t>36791</t>
  </si>
  <si>
    <t>TORNEIRA CROMADA DE MESA PARA LAVATORIO, BICA ALTA (REF 1195)</t>
  </si>
  <si>
    <t>SERRALHEIRO COM ENCARGOS COMPLEMENTARES</t>
  </si>
  <si>
    <t xml:space="preserve"> H</t>
  </si>
  <si>
    <t xml:space="preserve"> M²</t>
  </si>
  <si>
    <t>M2</t>
  </si>
  <si>
    <t>1.1</t>
  </si>
  <si>
    <t>1.1.1</t>
  </si>
  <si>
    <t>1.1.2</t>
  </si>
  <si>
    <t>1.2</t>
  </si>
  <si>
    <t>1.2.1</t>
  </si>
  <si>
    <t>1.2.2</t>
  </si>
  <si>
    <t>1.2.3</t>
  </si>
  <si>
    <t>1.2.5</t>
  </si>
  <si>
    <t>1.3</t>
  </si>
  <si>
    <t>1.3.1</t>
  </si>
  <si>
    <t>1.3.2</t>
  </si>
  <si>
    <t>1.3.3</t>
  </si>
  <si>
    <t>1.3.4</t>
  </si>
  <si>
    <t>1.3.5</t>
  </si>
  <si>
    <t>1.3.6</t>
  </si>
  <si>
    <t>1.3.7</t>
  </si>
  <si>
    <t>1.3.8</t>
  </si>
  <si>
    <t>1.3.9</t>
  </si>
  <si>
    <t>1.3.10</t>
  </si>
  <si>
    <t>1.3.11</t>
  </si>
  <si>
    <t>1.3.12</t>
  </si>
  <si>
    <t>1.3.13</t>
  </si>
  <si>
    <t>1.3.14</t>
  </si>
  <si>
    <t>1.3.15</t>
  </si>
  <si>
    <t>1.3.16</t>
  </si>
  <si>
    <t>1.3.17</t>
  </si>
  <si>
    <t>1.3.18</t>
  </si>
  <si>
    <t>1.3.19</t>
  </si>
  <si>
    <t>1.4</t>
  </si>
  <si>
    <t>1.4.1</t>
  </si>
  <si>
    <t>1.4.2</t>
  </si>
  <si>
    <t>1.4.3</t>
  </si>
  <si>
    <t>1.4.4</t>
  </si>
  <si>
    <t>1.4.5</t>
  </si>
  <si>
    <t>1.4.6</t>
  </si>
  <si>
    <t>1.4.7</t>
  </si>
  <si>
    <t>1.5</t>
  </si>
  <si>
    <t>1.5.1</t>
  </si>
  <si>
    <t>1.5.2</t>
  </si>
  <si>
    <t>1.5.3</t>
  </si>
  <si>
    <t>1.5.4</t>
  </si>
  <si>
    <t>1.5.5</t>
  </si>
  <si>
    <t>1.5.6</t>
  </si>
  <si>
    <t>2.1</t>
  </si>
  <si>
    <t>2.1.1</t>
  </si>
  <si>
    <t>2.2</t>
  </si>
  <si>
    <t>2.2.1</t>
  </si>
  <si>
    <t>2.3</t>
  </si>
  <si>
    <t>2.3.1</t>
  </si>
  <si>
    <t>2.3.2</t>
  </si>
  <si>
    <t>2.3.3</t>
  </si>
  <si>
    <t>2.3.4</t>
  </si>
  <si>
    <t>3.1</t>
  </si>
  <si>
    <t>3.1.1</t>
  </si>
  <si>
    <t>3.1.2</t>
  </si>
  <si>
    <t>3.1.3</t>
  </si>
  <si>
    <t>3.2</t>
  </si>
  <si>
    <t>3.2.1</t>
  </si>
  <si>
    <t>3.2.2</t>
  </si>
  <si>
    <t>3.2.3</t>
  </si>
  <si>
    <t>3.2.4</t>
  </si>
  <si>
    <t>3.2.5</t>
  </si>
  <si>
    <t>3.2.6</t>
  </si>
  <si>
    <t>3.3</t>
  </si>
  <si>
    <t>3.3.1</t>
  </si>
  <si>
    <t>3.3.2</t>
  </si>
  <si>
    <t>3.3.3</t>
  </si>
  <si>
    <t>3.3.4</t>
  </si>
  <si>
    <t>3.3.5</t>
  </si>
  <si>
    <t>3.3.6</t>
  </si>
  <si>
    <t>3.3.7</t>
  </si>
  <si>
    <t>3.4</t>
  </si>
  <si>
    <t>3.4.1</t>
  </si>
  <si>
    <t>3.4.2</t>
  </si>
  <si>
    <t>3.4.3</t>
  </si>
  <si>
    <t>3.4.4</t>
  </si>
  <si>
    <t>3.4.5</t>
  </si>
  <si>
    <t>3.5</t>
  </si>
  <si>
    <t>3.5.1</t>
  </si>
  <si>
    <t>3.5.2</t>
  </si>
  <si>
    <t>3.5.3</t>
  </si>
  <si>
    <t>3.5.4</t>
  </si>
  <si>
    <t>3.5.5</t>
  </si>
  <si>
    <t>3.6</t>
  </si>
  <si>
    <t>3.6.1</t>
  </si>
  <si>
    <t>3.6.2</t>
  </si>
  <si>
    <t>3.6.3</t>
  </si>
  <si>
    <t>3.6.4</t>
  </si>
  <si>
    <t>3.6.5</t>
  </si>
  <si>
    <t>3.7</t>
  </si>
  <si>
    <t>3.7.1</t>
  </si>
  <si>
    <t>3.7.2</t>
  </si>
  <si>
    <t>3.7.3</t>
  </si>
  <si>
    <t>3.7.4</t>
  </si>
  <si>
    <t>3.7.5</t>
  </si>
  <si>
    <t>3.8</t>
  </si>
  <si>
    <t>3.8.1</t>
  </si>
  <si>
    <t>3.8.2</t>
  </si>
  <si>
    <t>3.8.3</t>
  </si>
  <si>
    <t>3.8.4</t>
  </si>
  <si>
    <t>3.8.5</t>
  </si>
  <si>
    <t>3.9</t>
  </si>
  <si>
    <t>3.9.1</t>
  </si>
  <si>
    <t>3.9.2</t>
  </si>
  <si>
    <t>3.9.3</t>
  </si>
  <si>
    <t>3.9.4</t>
  </si>
  <si>
    <t>3.9.5</t>
  </si>
  <si>
    <t>4.1</t>
  </si>
  <si>
    <t>4.1.1</t>
  </si>
  <si>
    <t>4.1.2</t>
  </si>
  <si>
    <t>4.1.3</t>
  </si>
  <si>
    <t>4.1.4</t>
  </si>
  <si>
    <t>4.1.5</t>
  </si>
  <si>
    <t>4.1.6</t>
  </si>
  <si>
    <t>4.2</t>
  </si>
  <si>
    <t>4.2.1</t>
  </si>
  <si>
    <t>4.2.2</t>
  </si>
  <si>
    <t>4.2.3</t>
  </si>
  <si>
    <t>4.2.4</t>
  </si>
  <si>
    <t>4.2.5</t>
  </si>
  <si>
    <t>4.2.6</t>
  </si>
  <si>
    <t>4.3</t>
  </si>
  <si>
    <t>4.3.1</t>
  </si>
  <si>
    <t>4.3.2</t>
  </si>
  <si>
    <t>4.3.3</t>
  </si>
  <si>
    <t>4.3.4</t>
  </si>
  <si>
    <t>4.3.5</t>
  </si>
  <si>
    <t>4.4</t>
  </si>
  <si>
    <t>4.4.1</t>
  </si>
  <si>
    <t>4.4.2</t>
  </si>
  <si>
    <t>4.4.3</t>
  </si>
  <si>
    <t>4.4.4</t>
  </si>
  <si>
    <t>4.4.5</t>
  </si>
  <si>
    <t>4.5</t>
  </si>
  <si>
    <t>4.5.1</t>
  </si>
  <si>
    <t>4.5.2</t>
  </si>
  <si>
    <t>4.5.3</t>
  </si>
  <si>
    <t>4.5.4</t>
  </si>
  <si>
    <t>4.5.5</t>
  </si>
  <si>
    <t>4.6</t>
  </si>
  <si>
    <t>4.6.1</t>
  </si>
  <si>
    <t>4.6.2</t>
  </si>
  <si>
    <t>4.6.3</t>
  </si>
  <si>
    <t>4.6.4</t>
  </si>
  <si>
    <t>4.6.5</t>
  </si>
  <si>
    <t>4.7</t>
  </si>
  <si>
    <t>4.7.1</t>
  </si>
  <si>
    <t>4.7.2</t>
  </si>
  <si>
    <t>4.7.3</t>
  </si>
  <si>
    <t>4.7.4</t>
  </si>
  <si>
    <t>4.7.5</t>
  </si>
  <si>
    <t>4.8</t>
  </si>
  <si>
    <t>4.8.1</t>
  </si>
  <si>
    <t>4.8.2</t>
  </si>
  <si>
    <t>4.8.3</t>
  </si>
  <si>
    <t>4.8.4</t>
  </si>
  <si>
    <t>4.8.5</t>
  </si>
  <si>
    <t>4.9</t>
  </si>
  <si>
    <t>4.9.1</t>
  </si>
  <si>
    <t>4.9.2</t>
  </si>
  <si>
    <t>4.9.3</t>
  </si>
  <si>
    <t>4.9.4</t>
  </si>
  <si>
    <t>4.9.5</t>
  </si>
  <si>
    <t>4.10</t>
  </si>
  <si>
    <t>4.10.1</t>
  </si>
  <si>
    <t>4.10.2</t>
  </si>
  <si>
    <t>4.10.3</t>
  </si>
  <si>
    <t>4.10.4</t>
  </si>
  <si>
    <t>4.10.5</t>
  </si>
  <si>
    <t>4.11</t>
  </si>
  <si>
    <t>4.11.1</t>
  </si>
  <si>
    <t>4.11.2</t>
  </si>
  <si>
    <t>4.11.3</t>
  </si>
  <si>
    <t>4.11.4</t>
  </si>
  <si>
    <t>4.11.5</t>
  </si>
  <si>
    <t>4.11.6</t>
  </si>
  <si>
    <t>4.11.7</t>
  </si>
  <si>
    <t>4.11.3.1</t>
  </si>
  <si>
    <t>5.1</t>
  </si>
  <si>
    <t>5.1.1</t>
  </si>
  <si>
    <t>5.1.2</t>
  </si>
  <si>
    <t>6.1</t>
  </si>
  <si>
    <t>6.1.1</t>
  </si>
  <si>
    <t>6.1.2</t>
  </si>
  <si>
    <t>6.1.3</t>
  </si>
  <si>
    <t>6.1.4</t>
  </si>
  <si>
    <t>6.1.5</t>
  </si>
  <si>
    <t>6.1.6</t>
  </si>
  <si>
    <t>14.1</t>
  </si>
  <si>
    <t>14.1.1</t>
  </si>
  <si>
    <t>14.1.2</t>
  </si>
  <si>
    <t>4.9.6</t>
  </si>
  <si>
    <t>4.9.7</t>
  </si>
  <si>
    <t>4.9.8</t>
  </si>
  <si>
    <t>4.9.3.1</t>
  </si>
  <si>
    <t>4.9.3.2</t>
  </si>
  <si>
    <t>4.9.3.3</t>
  </si>
  <si>
    <t>4.9.3.4</t>
  </si>
  <si>
    <t>4.9.3.5</t>
  </si>
  <si>
    <t>4.9.3.6</t>
  </si>
  <si>
    <t>4.9.3.7</t>
  </si>
  <si>
    <t>4.9.3.8</t>
  </si>
  <si>
    <t>4.10.6</t>
  </si>
  <si>
    <t>4.10.3.1</t>
  </si>
  <si>
    <t>4.10.3.3</t>
  </si>
  <si>
    <t>4.10.3.5</t>
  </si>
  <si>
    <t>4.10.3.2</t>
  </si>
  <si>
    <t>4.10.3.4</t>
  </si>
  <si>
    <t>4.10.3.6</t>
  </si>
  <si>
    <t>4.10.3.7</t>
  </si>
  <si>
    <t>4.10.3.8</t>
  </si>
  <si>
    <t>4.11.3.2</t>
  </si>
  <si>
    <t>4.11.3.3</t>
  </si>
  <si>
    <t>4.11.3.4</t>
  </si>
  <si>
    <t>4.11.3.5</t>
  </si>
  <si>
    <t>INSTALAÇÕES ELÉTRICAS</t>
  </si>
  <si>
    <t>INSTALAÇÕES ELÉTRICAS DE BAIXA TENSÃO</t>
  </si>
  <si>
    <t>QUADRO DE DISTRIBUICAO DE ENERGIA DE EMBUTIR, EM CHAPA METALICA, PARA 18 DISJUNTORES TERMOMAGNETICOS MONOPOLARES, COM BARRAMENTO TRIFASICO E NEUTRO, FORNECIMENTO E INSTALACAO</t>
  </si>
  <si>
    <t>QUADRO DE DISTRIBUICAO DE ENERGIA DE SOBREPOR, EM CHAPA METALICA, PARA 36 DISJUNTORES TERMOMAGNETICOS MONOPOLARES, COM BARRAMENTO TRIFASICO E NEUTRO, FORNECIMENTO E INSTALACAO</t>
  </si>
  <si>
    <t>QUADRO DE DISTRIBUIÇÃO DE EMBUTIR, PARA ATÉ 56 DISJUNTORES, EXCLUSIVE DISJUNTORES</t>
  </si>
  <si>
    <t>INTERRUPTOR PULSADOR DE CAMPAINHA OU MINUTERIA 2A/250V C/ CAIXA - FORNECIMENTO E INSTALACAO</t>
  </si>
  <si>
    <t>TOMADA BAIXA DE EMBUTIR (1 MÓDULO), 2P+T 10 A, INCLUINDO SUPORTE E PLACA - FORNECIMENTO E INSTALAÇÃO.</t>
  </si>
  <si>
    <t>TOMADA BAIXA DE SOBREPOR (1 MÓDULO), 2P+T 10 A, INCLUINDO CONDULETE E TAMPA DE PVC - FORNECIMENTO E INSTALAÇÃO.</t>
  </si>
  <si>
    <t>INTERRUPTOR SIMPLES DE SOBRPOR (1 MÓDULO), 10A/250V, INCLUINDO CONDULETE E TAMPA DE PVC - FORNECIMENTO E INSTALAÇÃO</t>
  </si>
  <si>
    <t>INTERRUPTOR SIMPLES DE SOBREPOR (2 MÓDULOS), 10A/250V, INCLUINDO CONDULETE E TAMPA DE PVC - FORNECIMENTO E INSTALAÇÃO.</t>
  </si>
  <si>
    <t>INTERRUPTOR SIMPLES DE SOBRPOR (3 MÓDULOS), 10A/250V, INCLUINDO CONDULETE E TAMPA DE PVC - FORNECIMENTO E INSTALAÇÃO.</t>
  </si>
  <si>
    <t>CABO DE COBRE FLEXÍVEL ISOLADO, 2,5 MM², ANTI-CHAMA 450/750 V, PARA CIRCUITOS TERMINAIS - FORNECIMENTO E INSTALAÇÃO.</t>
  </si>
  <si>
    <t>m</t>
  </si>
  <si>
    <t>CABO DE COBRE FLEXÍVEL ISOLADO, 4 MM², ANTI-CHAMA 450/750 V, PARA CIRCUITOS TERMINAIS - FORNECIMENTO E INSTALAÇÃO.</t>
  </si>
  <si>
    <t>CABO DE COBRE FLEXÍVEL ISOLADO, 6 MM², ANTI-CHAMA 450/750 V, PARA CIRCUITOS TERMINAIS - FORNECIMENTO E INSTALAÇÃO.</t>
  </si>
  <si>
    <t>TERMINAL OU CONECTOR DE PRESSAO - PARA CABO 16MM2 - FORNECIMENTO E INSTALACAO</t>
  </si>
  <si>
    <t>TERMINAL OU CONECTOR DE PRESSAO - PARA CABO 25MM2 - FORNECIMENTO E INSTALACAO</t>
  </si>
  <si>
    <t>TERMINAL OU CONECTOR DE PRESSAO - PARA CABO 50MM2 - FORNECIMENTO E INSTALACAO</t>
  </si>
  <si>
    <t>DISJUNTOR TERMOMAGNETICO TRIPOLAR, 125 A 600V, FORNECIMENTO E INSTALACAO</t>
  </si>
  <si>
    <t>DISJUNTOR TERMOMAGNETICO TRIPOLAR EM CAIXA MOLDADA 500 A 600A 600V, FORNECIMENTO E INSTALACAO</t>
  </si>
  <si>
    <t>DISPOSITIVO DE PROTEÇÃO CONTRA SURTO DE TENSÃO DPS 40 KA – 440V</t>
  </si>
  <si>
    <t>CIGARRA CAMPAINHA DE EMBUTIR COM CAIXA PVC 4” X 2”</t>
  </si>
  <si>
    <t>LUMINÁRIA FLUORESCENTE 2 X 40W, REF. A-10, ABALUX OU SIMILAR, COMPLETA</t>
  </si>
  <si>
    <t>ELETRODUTO RÍGIDO ROSCÁVEL, PVC, DN 25 MM (3/4"), PARA CIRCUITOS TERMINAIS, INSTALAÇÃO APARENTE SOB PAREDE - FORNECIMENTO E INSTALAÇÃO.</t>
  </si>
  <si>
    <t>ELETRODUTO RÍGIDO ROSCÁVEL, PVC, DN 40 MM (1 1/4"), PARA CIRCUITOS TERMINAIS, INSTALADO EM FORRO - FORNECIMENTO E INSTALAÇÃO.</t>
  </si>
  <si>
    <t>ELETRODUTO RÍGIDO ROSCÁVEL, PVC, DN 60 MM (2") - FORNECIMENTO E INSTALAÇÃO.</t>
  </si>
  <si>
    <t>ELETRODUTO RÍGIDO ROSCÁVEL, PVC, DN 85 MM (3") - FORNECIMENTO E INSTALAÇÃO.</t>
  </si>
  <si>
    <t>CURVA 90 GRAUS PARA ELETRODUTO, PVC, ROSCÁVEL, DN 25 MM (3/4"), PARA CIRCUITOS TERMINAIS,  INSTALAÇÃO APARENTE SOB PAREDE - FORNECIMENTO E INSTALAÇÃO.</t>
  </si>
  <si>
    <t>CURVA 90 GRAUS PARA ELETRODUTO, PVC, ROSCÁVEL, DN 60 MM (2") - FORNECIMENTO E INSTALAÇÃO.</t>
  </si>
  <si>
    <t>CAIXA DE PASSAGEM PVC, 4" X 4" CM, EMBUTIR, P/ELETRODUTO</t>
  </si>
  <si>
    <t>BUCHA/ARRUELA ALUMINIO 2"</t>
  </si>
  <si>
    <t>BUCHA/ARRUELA ALUMINIO 3"</t>
  </si>
  <si>
    <t>FITA METÁLICA PERFURADA</t>
  </si>
  <si>
    <t>CAIXA DE PASSAGEM 60X60X70 FUNDO BRITA COM TAMPA</t>
  </si>
  <si>
    <t>PARAFUSO COM BUCHA S-6. FORNECIMENTO E INSTALAÇÃO</t>
  </si>
  <si>
    <t>CAIXA DE PASSAGEM 20X20X10CM, EM CHAPA METÁLICA.</t>
  </si>
  <si>
    <t>ARRUELA LISA ZINCADA D=1/4"</t>
  </si>
  <si>
    <t>PORCA EM ALUMÍNIO 1/4" - FORNECIMENTO E COLOCAÇÃO</t>
  </si>
  <si>
    <t>PARAFUSO FENDA EM AÇO INOX 1/4" X 3/4" - FORNECIMENTO E COLOCAÇÃO</t>
  </si>
  <si>
    <t>ESCAVAÇÃO MANUAL A CEU ABERTO EM MATERIAL DE 1A CATEGORIA, EM PROFUNDIDADE ATE 0,50M</t>
  </si>
  <si>
    <t>REATERRO MANUAL DE VALAS COM COMPACTAÇÃO MECANIZADA.</t>
  </si>
  <si>
    <t>PARARRAIOS</t>
  </si>
  <si>
    <t>CABO DE COBRE NU 50MM2 - FORNECIMENTO E INSTALACAO</t>
  </si>
  <si>
    <t>TERMINAL AEREO EM ACO GALVANIZADO COM BASE DE FIXACAO H = 30CM</t>
  </si>
  <si>
    <t>CAIXA DE EQUIPOTENCIALIZAÇÃO EM AÇO 200X200X90MM, PARA EMBUTIR COM TAMPA, COM 9 TERMINAIS, REF:TEL- 901 OU SIMILAR (SPDA)</t>
  </si>
  <si>
    <t>ELETRODUTO RÍGIDO ROSCÁVEL, PVC, DN 32 MM (1”) - FORNECIMENTO E INSTALAÇÃO</t>
  </si>
  <si>
    <t>ABRACADEIRA EM ACO PARA AMARRACAO DE ELETRODUTOS, TIPO D, COM 1" E CUNHA DE FIXACAO – FORNECIMENTO E INSTALAÇÃO</t>
  </si>
  <si>
    <t>CAIXA INSPEÇÃO EM POLIAMIDA 150X110X70MM, BOCAL 1" (DN 32MM), REF: TEL-541 (SPDA)</t>
  </si>
  <si>
    <t>kg</t>
  </si>
  <si>
    <t>CAIXA DE PASSAGEM 40X40X50 FUNDO BRITA COM TAMPA</t>
  </si>
  <si>
    <t>CONECTOR DE MEDIÇÃO EM BRONZE C/4 PARAFUSOS P/CABOS DE COBRE 16-70MM² REF.TEL-560 OU SIMILAR (PÁRA-RAIO)</t>
  </si>
  <si>
    <t>CABEAMENTO ESTRUTURADO</t>
  </si>
  <si>
    <t>FORNECIMENTO E INSTALAÇÃO DE ELETROCALHA PERFURADA 100 X 100 X 3000 MM (REF. MOPA OU SIMILAR)</t>
  </si>
  <si>
    <t>ELETRODUTO RÍGIDO ROSCÁVEL, PVC, DN 25 MM (3/4"), PARA CIRCUITOS TERMINAIS, INSTALADO EM PISO - FORNECIMENTO E INSTALAÇÃO.</t>
  </si>
  <si>
    <t>ELETRODUTO RÍGIDO ROSCÁVEL, PVC, DN 32 MM (1"), PARA CIRCUITOS TERMINAIS, INSTALADO EM PISO - FORNECIMENTO E INSTALAÇÃO.</t>
  </si>
  <si>
    <t>FORNECIMENTO E INSTALAÇÃO DE SAÍDA HORIZONTAL PARA ELETRODUTO 3/4" (REF. VL 33 VALEMAM OU SIMILAR)</t>
  </si>
  <si>
    <t>FORNECIMENTO E INSTALAÇÃO DE SAÍDA HORIZONTAL PARA ELETRODUTO 1" (REF. VL 33 VALEMAM OU SIMILAR)</t>
  </si>
  <si>
    <t>CAIXA DE PASSAGEM METALICA DE SOBREPOR COM TAMPA PARAFUSADA, DIMENSOES 30 X 30 X 10 CM – FORNECIMENTO E INSTALAÇÃO</t>
  </si>
  <si>
    <t>TÊ HORIZONTAL 100 X 100 MM PARA ELETROCALHA METÁLICA (REF. MOPA OU SIMILAR)</t>
  </si>
  <si>
    <t>SUPORTE DE SUSTENTAÇÃO DE ELETROCALHA METÁLICA 100MM(REF. MOPA OU SIMILAR)</t>
  </si>
  <si>
    <t>FORNECIMENTO E INSTALAÇÃO DE VERGALHÃO (TIRANTE C/ ROSCA D=3/8"X1000MM (MARVITEC REF. 1431 OU SIMILAR)</t>
  </si>
  <si>
    <t>ARRUELA LISA ZINCADA D=3/8" – FORNECIMENTO E INSTALAÇÃO</t>
  </si>
  <si>
    <t>PORCA SEXTAVADA 3/8" - FORNECIMENTO E INSTALAÇÃO</t>
  </si>
  <si>
    <t>CURVA DE INVERSÃO 100X100 MM PARA ELETROCALHA METÁLICA</t>
  </si>
  <si>
    <t>TOMADA DUPLA PARA LÓGICA RJ45, 4"X2", DE SOBREPOR, INCLUINDO CONDULETE E TAMPA DE PVC</t>
  </si>
  <si>
    <t>TOMADA PARA LÓGICA, PARA PISO, COM PLACA EM METAL E CAIXA PVC</t>
  </si>
  <si>
    <t>JUNÇÃO PARA ELETROCALHA METÁLICA 100MM(REF. MOPA OU SIMILAR)</t>
  </si>
  <si>
    <t>QUADRO DE DISTRIBUICAO COM BARRAMENTO TRIFASICO, DE SOBREPOR, EM CHAPA DE ACO GALVANIZADO, PARA 18 DISJUNTORES DIN, 100 A</t>
  </si>
  <si>
    <t>12038</t>
  </si>
  <si>
    <t>AUXILIAR DE ELETRICISTA COM ENCARGOS COMPLEMENTARES</t>
  </si>
  <si>
    <t>88247</t>
  </si>
  <si>
    <t>74131/4</t>
  </si>
  <si>
    <t>QUADRO DE DISTRIBUICAO COM BARRAMENTO TRIFASICO, DE SOBREPOR, EM CHAPA DE ACO GALVANIZADO, PARA 36 DISJUNTORES DIN, 100 A</t>
  </si>
  <si>
    <t>04908/ORSE</t>
  </si>
  <si>
    <t>QUADRO DE DISTRIBUIÇÃO (CENTRO), EMBUTIR, CHAPA DE AÇO, P/ATÉ 56 DISJUNTORES C/BARRAMENTO</t>
  </si>
  <si>
    <t>91953</t>
  </si>
  <si>
    <t>INTERRUPTOR SIMPLES (1 MÓDULO), 10A/250V, INCLUINDO SUPORTE E PLACA - FORNECIMENTO E INSTALAÇÃO. AF_12/2015</t>
  </si>
  <si>
    <t>91946</t>
  </si>
  <si>
    <t>SUPORTE PARAFUSADO COM PLACA DE ENCAIXE 4" X 2" MÉDIO (1,30 M DO PISO) PARA PONTO ELÉTRICO - FORNECIMENTO E INSTALAÇÃO. AF_12/2015</t>
  </si>
  <si>
    <t>91952</t>
  </si>
  <si>
    <t>INTERRUPTOR SIMPLES (1 MÓDULO), 10A/250V, SEM SUPORTE E SEM PLACA - FORNECIMENTO E INSTALAÇÃO. AF_12/2015</t>
  </si>
  <si>
    <t>91967</t>
  </si>
  <si>
    <t>INTERRUPTOR SIMPLES (3 MÓDULOS), 10A/250V, INCLUINDO SUPORTE E PLACA - FORNECIMENTO E INSTALAÇÃO. AF_12/2015</t>
  </si>
  <si>
    <t>91966</t>
  </si>
  <si>
    <t>INTERRUPTOR SIMPLES (3 MÓDULOS), 10A/250V, SEM SUPORTE E SEM PLACA - FORNECIMENTO E INSTALAÇÃO. AF_12/2015</t>
  </si>
  <si>
    <t>83403</t>
  </si>
  <si>
    <t>2556</t>
  </si>
  <si>
    <t>CAIXA DE LUZ "4 X 2" EM ACO ESMALTADA</t>
  </si>
  <si>
    <t>12113</t>
  </si>
  <si>
    <t>!EM PROCESSO DE DESATIVACAO! INTERRUPTOR PULSADOR P/ CAMPAINHA EMBUTIR 2A/250V C/ PLACA, TIPO SILENTOQUE PIAL OU EQUIV</t>
  </si>
  <si>
    <t>92000</t>
  </si>
  <si>
    <t>91998</t>
  </si>
  <si>
    <t>TOMADA BAIXA DE EMBUTIR (1 MÓDULO), 2P+T 10 A, SEM SUPORTE E SEM PLACA - FORNECIMENTO E INSTALAÇÃO. AF_12/2015</t>
  </si>
  <si>
    <t>CONDULETE EM PVC, TIPO "E", SEM TAMPA, DE 3/4"</t>
  </si>
  <si>
    <t>TAMPA PARA CONDULETE, EM PVC, COM TOMADA HEXAGONAL</t>
  </si>
  <si>
    <t>TOMADA 2P+T 10A, 250V (APENAS MODULO) (COLETADO CAIXA)</t>
  </si>
  <si>
    <t>TAMPA PARA CONDULETE, EM PVC, COM 1 OU 2 OU 3 POSTOS PARA INTERRUPTOR</t>
  </si>
  <si>
    <t>INTERRUPTOR SOBREPOR 1 TECLA SIMPLES, TIPO SILENTOQUE PIAL OU EQUIV</t>
  </si>
  <si>
    <t>INTERRUPTOR SOBREPOR 2 TECLAS SIMPLES, TIPO SILENTOQUE PIAL OU EQUIV</t>
  </si>
  <si>
    <t>91926</t>
  </si>
  <si>
    <t>984</t>
  </si>
  <si>
    <t>CABO DE COBRE ISOLAMENTO ANTI-CHAMA 450/750V 2,5MM2, TP PIRASTIC PIRELLI OU EQUIV</t>
  </si>
  <si>
    <t>21127</t>
  </si>
  <si>
    <t>FITA ISOLANTE ADESIVA ANTICHAMA, USO ATE 750 V, EM ROLO DE 19 MM X 5 M</t>
  </si>
  <si>
    <t>91928</t>
  </si>
  <si>
    <t>1003</t>
  </si>
  <si>
    <t>CABO DE COBRE ISOLAMENTO ANTI-CHAMA 450/750V 4MM2, TP PIRASTIC PIRELLI OU EQUIV</t>
  </si>
  <si>
    <t>91930</t>
  </si>
  <si>
    <t>1008</t>
  </si>
  <si>
    <t>CABO DE COBRE ISOLAMENTO ANTI-CHAMA 450/750V 6MM2, TP PIRASTIC PIRELLI OU EQUIV</t>
  </si>
  <si>
    <t>92982</t>
  </si>
  <si>
    <t>CABO DE COBRE FLEXÍVEL ISOLADO, 16 MM², ANTI-CHAMA 0,6/1,0 KV, PARA DISTRIBUIÇÃO - FORNECIMENTO E INSTALAÇÃO. AF_12/2015</t>
  </si>
  <si>
    <t>995</t>
  </si>
  <si>
    <t>CABO DE COBRE, FLEXIVEL, CLASSE 4 OU 5, ISOLACAO EM PVC/A, ANTICHAMA BWF-B, COBERTURA PVC-ST1, ANTICHAMA BWF-B, 1 CONDUTOR, 0,6/1 KV, SECAO NOMINAL 16 MM2</t>
  </si>
  <si>
    <t>92984</t>
  </si>
  <si>
    <t>CABO DE COBRE FLEXÍVEL ISOLADO, 25 MM², ANTI-CHAMA 0,6/1,0 KV, PARA DISTRIBUIÇÃO - FORNECIMENTO E INSTALAÇÃO. AF_12/2015</t>
  </si>
  <si>
    <t>996</t>
  </si>
  <si>
    <t>CABO DE COBRE, FLEXIVEL, CLASSE 4 OU 5, ISOLACAO EM PVC/A, ANTICHAMA BWF-B, COBERTURA PVC-ST1, ANTICHAMA BWF-B, 1 CONDUTOR, 0,6/1 KV, SECAO NOMINAL 25 MM2</t>
  </si>
  <si>
    <t>92988</t>
  </si>
  <si>
    <t>CABO DE COBRE FLEXÍVEL ISOLADO, 50 MM², ANTI-CHAMA 0,6/1,0 KV, PARA DISTRIBUIÇÃO - FORNECIMENTO E INSTALAÇÃO. AF_12/2015</t>
  </si>
  <si>
    <t>1018</t>
  </si>
  <si>
    <t>CABO DE COBRE, FLEXIVEL, CLASSE 4 OU 5, ISOLACAO EM PVC/A, ANTICHAMA BWF-B, COBERTURA PVC-ST1, ANTICHAMA BWF-B, 1 CONDUTOR, 0,6/1 KV, SECAO NOMINAL 50 MM2.</t>
  </si>
  <si>
    <t>72260</t>
  </si>
  <si>
    <t>1585</t>
  </si>
  <si>
    <t>TERMINAL METALICO A PRESSAO PARA 1 CABO DE 16 MM2, COM 1 FURO DE FIXACAO</t>
  </si>
  <si>
    <t>72261</t>
  </si>
  <si>
    <t>1587</t>
  </si>
  <si>
    <t>TERMINAL METALICO A PRESSAO PARA 1 CABO DE 35 MM2, COM 1 FURO DE FIXACAO</t>
  </si>
  <si>
    <t>1588</t>
  </si>
  <si>
    <t>TERMINAL METALICO A PRESSAO PARA 1 CABO DE 50 MM2, COM 1 FURO DE FIXACAO</t>
  </si>
  <si>
    <t>93653</t>
  </si>
  <si>
    <t>DISJUNTOR MONOPOLAR TIPO DIN, CORRENTE NOMINAL DE 10A - FORNECIMENTO E INSTALAÇÃO.</t>
  </si>
  <si>
    <t>1570</t>
  </si>
  <si>
    <t>TERMINAL A COMPRESSAO EM COBRE ESTANHADO PARA CABO 2,5 MM2, 1 FURO E 1 COMPRESSAO, PARA PARAFUSO DE FIXACAO M5</t>
  </si>
  <si>
    <t>34653</t>
  </si>
  <si>
    <t>DISJUNTOR TIPO DIN/IEC, MONOPOLAR DE 6  ATE  32A</t>
  </si>
  <si>
    <t>93654</t>
  </si>
  <si>
    <t>DISJUNTOR MONOPOLAR TIPO DIN, CORRENTE NOMINAL DE 16A - FORNECIMENTO E INSTALAÇÃO.</t>
  </si>
  <si>
    <t>93656</t>
  </si>
  <si>
    <t>DISJUNTOR MONOPOLAR TIPO DIN, CORRENTE NOMINAL DE 25A - FORNECIMENTO E INSTALAÇÃO.</t>
  </si>
  <si>
    <t>1571</t>
  </si>
  <si>
    <t>TERMINAL A COMPRESSAO EM COBRE ESTANHADO PARA CABO 4 MM2, 1 FURO E 1 COMPRESSAO, PARA PARAFUSO DE FIXACAO M5</t>
  </si>
  <si>
    <t>93657</t>
  </si>
  <si>
    <t>DISJUNTOR MONOPOLAR TIPO DIN, CORRENTE NOMINAL DE 32A - FORNECIMENTO E INSTALAÇÃO. AF_04/2016</t>
  </si>
  <si>
    <t>1573</t>
  </si>
  <si>
    <t>TERMINAL A COMPRESSAO EM COBRE ESTANHADO PARA CABO 6 MM2, 1 FURO E 1 COMPRESSAO, PARA PARAFUSO DE FIXACAO M6</t>
  </si>
  <si>
    <t>72929</t>
  </si>
  <si>
    <t>CORDOALHA DE COBRE NU, INCLUSIVE ISOLADORES - 35,00 MM2 - FORNECIMENTO E INSTALACAO</t>
  </si>
  <si>
    <t>863</t>
  </si>
  <si>
    <t>CABO DE COBRE NU 35 MM2 MEIO-DURO</t>
  </si>
  <si>
    <t>3396</t>
  </si>
  <si>
    <t>SUPORTE ISOLADOR SIMPLES DIAMETRO NOMINAL 5/16", COM ROSCA SOBERBA E BUCHA</t>
  </si>
  <si>
    <t>7583</t>
  </si>
  <si>
    <t>BUCHA DE NYLON SEM ABA S8, COM PARAFUSO DE 4,80 X 50 MM EM ACO ZINCADO COM ROSCA SOBERBA, CABECA CHATA E FENDA PHILLIPS</t>
  </si>
  <si>
    <t>72254</t>
  </si>
  <si>
    <t>867</t>
  </si>
  <si>
    <t>CABO DE COBRE NU 50 MM2 MEIO-DURO</t>
  </si>
  <si>
    <t>68069</t>
  </si>
  <si>
    <t>HASTE COPPERWELD 5/8 X 3,0M COM CONECTOR</t>
  </si>
  <si>
    <t>3380</t>
  </si>
  <si>
    <t>HASTE DE ATERRAMENTO EM ACO COM 3,00 M DE COMPRIMENTO E DN = 5/8", REVESTIDA COM BAIXA CAMADA DE COBRE, COM CONECTOR TIPO GRAMPO</t>
  </si>
  <si>
    <t>5901</t>
  </si>
  <si>
    <t>CAMINHÃO PIPA 10.000 L TRUCADO, PESO BRUTO TOTAL 23.000 KG, CARGA ÚTIL MÁXIMA 15.935 KG, DISTÂNCIA ENTRE EIXOS 4,8 M, POTÊNCIA 230 CV, INCLUSIVE TANQUE DE AÇO PARA TRANSPORTE DE ÁGUA - CHP DIURNO. AF_06/2014</t>
  </si>
  <si>
    <t>5903</t>
  </si>
  <si>
    <t>CAMINHÃO PIPA 10.000 L TRUCADO, PESO BRUTO TOTAL 23.000 KG, CARGA ÚTIL MÁXIMA 15.935 KG, DISTÂNCIA ENTRE EIXOS 4,8 M, POTÊNCIA 230 CV, INCLUSIVE TANQUE DE AÇO PARA TRANSPORTE DE ÁGUA - CHI DIURNO. AF_06/2014</t>
  </si>
  <si>
    <t>72315</t>
  </si>
  <si>
    <t>7571</t>
  </si>
  <si>
    <t>TERMINAL AEREO EM ACO GALVANIZADO DN 5/16", COMPRIMENTO DE 350MM, COM BASE DE FIXACAO HORIZONTAL</t>
  </si>
  <si>
    <t>12141/ORSE</t>
  </si>
  <si>
    <t>ABRACADEIRA EM ACO PARA AMARRACAO DE ELETRODUTOS, TIPO D, COM 1" E CUNHA DE FIXACAO</t>
  </si>
  <si>
    <t>11513/ORSE</t>
  </si>
  <si>
    <t>MASSA PLÁSTICA ADESIVA PARA MÁRMORE/GRANITO</t>
  </si>
  <si>
    <t>39</t>
  </si>
  <si>
    <t>ACO CA-60, 5,0 MM, VERGALHAO</t>
  </si>
  <si>
    <t>367</t>
  </si>
  <si>
    <t>AREIA GROSSA - POSTO JAZIDA/FORNECEDOR (RETIRADO NA JAZIDA, SEM TRANSPORTE)</t>
  </si>
  <si>
    <t>370</t>
  </si>
  <si>
    <t>AREIA MEDIA - POSTO JAZIDA/FORNECEDOR (RETIRADO NA JAZIDA, SEM TRANSPORTE)</t>
  </si>
  <si>
    <t>1106</t>
  </si>
  <si>
    <t>CAL HIDRATADA CH-I PARA ARGAMASSAS</t>
  </si>
  <si>
    <t>1358</t>
  </si>
  <si>
    <t>CHAPA DE MADEIRA COMPENSADA RESINADA PARA FORMA DE CONCRETO, DE *2,2 X 1,1* M, E = 17 MM</t>
  </si>
  <si>
    <t>4718</t>
  </si>
  <si>
    <t>PEDRA BRITADA N. 2 (19 A 38 MM) POSTO PEDREIRA/FORNECEDOR, SEM FRETE</t>
  </si>
  <si>
    <t>4722</t>
  </si>
  <si>
    <t>PEDRA BRITADA N. 3 (38 A 50 MM) POSTO PEDREIRA/FORNECEDOR, SEM FRETE</t>
  </si>
  <si>
    <t>09329/ORSE</t>
  </si>
  <si>
    <t>03633/ORSE</t>
  </si>
  <si>
    <t>ELETROCALHA METÁLICA PERFURADA 100 X 100 X 3000MM, PESO, 2,20KG/M, (REF.: MOPA OU SIMILAR)</t>
  </si>
  <si>
    <t>2674</t>
  </si>
  <si>
    <t>ELETRODUTO DE PVC RIGIDO ROSCAVEL DE 3/4 ", SEM LUVA</t>
  </si>
  <si>
    <t>91863</t>
  </si>
  <si>
    <t>ELETRODUTO RÍGIDO ROSCÁVEL, PVC, DN 25 MM (3/4"), PARA CIRCUITOS TERMINAIS, INSTALADO EM FORRO - FORNECIMENTO E INSTALAÇÃO. AF_12/2015</t>
  </si>
  <si>
    <t>91872</t>
  </si>
  <si>
    <t>ELETRODUTO RÍGIDO ROSCÁVEL, PVC, DN 32 MM (1"), PARA CIRCUITOS TERMINAIS, INSTALADO EM PAREDE - FORNECIMENTO E INSTALAÇÃO. AF_12/2015</t>
  </si>
  <si>
    <t>91864</t>
  </si>
  <si>
    <t>ELETRODUTO RÍGIDO ROSCÁVEL, PVC, DN 32 MM (1"), PARA CIRCUITOS TERMINAIS, INSTALADO EM FORRO - FORNECIMENTO E INSTALAÇÃO. AF_12/2015</t>
  </si>
  <si>
    <t>02003/ORSE</t>
  </si>
  <si>
    <t>SAÍDA HORIZONTAL PARA ELETRODUTO 3/4" (REF. VL 33 VALEMAM OU SIMILAR)</t>
  </si>
  <si>
    <t>02001/ORSE</t>
  </si>
  <si>
    <t>SAÍDA HORIZONTAL PARA ELETRODUTO 1" (REF. VL 33 VALEMAM OU SIMILAR)</t>
  </si>
  <si>
    <t>CAIXA DE PASSAGEM METALICA DE SOBREPOR COM TAMPA PARAFUSADA, DIMENSOES 20 X20 X 10 CM</t>
  </si>
  <si>
    <t>04096/ORSE</t>
  </si>
  <si>
    <t>TÊ HORIZONTAL 100 X 100MM PARA ELETROCALHA METÁLICA (REF. MOPA OU SIMILAR)</t>
  </si>
  <si>
    <t>03638/ORSE</t>
  </si>
  <si>
    <t>SUPORTE VERTICAL 100 X 100 MM PARA FIXAÇÃO DE ELETROCALHA METÁLICA ( REF.: MOPA OU SIMILAR)</t>
  </si>
  <si>
    <t>02422/ORSE</t>
  </si>
  <si>
    <t>VERGALHÃO (TIRANTE) COM ROSCA TOTAL Ø 3/8"X1000MM (MARVITEC REF. 1431 OU SIMILAR)</t>
  </si>
  <si>
    <t>11072/ORSE</t>
  </si>
  <si>
    <t>ARRUELA LISA ZINCADA D=3/8"</t>
  </si>
  <si>
    <t>04342/ORSE</t>
  </si>
  <si>
    <t>PORCA ZINCADA SEXTAVADA, DIÂMETRO 3/8”</t>
  </si>
  <si>
    <t>04015/ORSE</t>
  </si>
  <si>
    <t>CURVA DE INVERSÃO 100 X 100 MM PARA ELETROCALHA METÁLICA (REF.: MOPA OU SIMILAR)</t>
  </si>
  <si>
    <t>TAMPA PARA CONDULETE, EM PVC, COM 2 MODULOS RJ</t>
  </si>
  <si>
    <t>11100/ORSE</t>
  </si>
  <si>
    <t>TOMADA PARA LÓGICA NO PISO, METAL, RJ45</t>
  </si>
  <si>
    <t>CAIXA DE PASSAGEM, EM PVC, DE 4" X 2", PARA ELETRODUTO FLEXIVEL CORRUGADO</t>
  </si>
  <si>
    <t>91890</t>
  </si>
  <si>
    <t>CURVA 90 GRAUS PARA ELETRODUTO, PVC, ROSCÁVEL, DN 25 MM (3/4"), PARA CIRCUITOS TERMINAIS, INSTALADA EM FORRO - FORNECIMENTO E INSTALAÇÃO.</t>
  </si>
  <si>
    <t>1879</t>
  </si>
  <si>
    <t>CURVA 90 GRAUS, LONGA, DE PVC RIGIDO ROSCAVEL, DE 3/4", PARA ELETRODUTO</t>
  </si>
  <si>
    <t>91917</t>
  </si>
  <si>
    <t>CURVA 90 GRAUS PARA ELETRODUTO, PVC, ROSCÁVEL, DN 32 MM (1"), PARA CIRCUITOS TERMINAIS, INSTALADA EM PAREDE - FORNECIMENTO E INSTALAÇÃO. AF_12/2015</t>
  </si>
  <si>
    <t>1884</t>
  </si>
  <si>
    <t>CURVA 90 GRAUS, LONGA, DE PVC RIGIDO ROSCAVEL, DE 1", PARA ELETRODUTO</t>
  </si>
  <si>
    <t>91875</t>
  </si>
  <si>
    <t>LUVA PARA ELETRODUTO, PVC, ROSCÁVEL, DN 25 MM (3/4"), PARA CIRCUITOS TERMINAIS, INSTALADA EM FORRO - FORNECIMENTO E INSTALAÇÃO. AF_12/2015</t>
  </si>
  <si>
    <t>1891</t>
  </si>
  <si>
    <t>LUVA EM PVC RIGIDO ROSCAVEL, DE 3/4", PARA ELETRODUTO</t>
  </si>
  <si>
    <t>91876</t>
  </si>
  <si>
    <t>LUVA PARA ELETRODUTO, PVC, ROSCÁVEL, DN 32 MM (1"), PARA CIRCUITOS TERMINAIS, INSTALADA EM FORRO - FORNECIMENTO E INSTALAÇÃO. AF_12/2015</t>
  </si>
  <si>
    <t>07490/ORSE</t>
  </si>
  <si>
    <t>JUNÇÃO COM ABA 100 MM PARA ELETROCALHA METÁLICA, LEITOFORT (REF.: MOPA OU SIMILAR)</t>
  </si>
  <si>
    <t>09816/ORSE</t>
  </si>
  <si>
    <t>11900/ORSE</t>
  </si>
  <si>
    <t>PORCA EM ALUMÍNIO 1/4"</t>
  </si>
  <si>
    <t>11414/ORSE</t>
  </si>
  <si>
    <t>PARAFUSO FENDA EM AÇO INOX 1/4" X 3/4"</t>
  </si>
  <si>
    <t>73542</t>
  </si>
  <si>
    <t>BUCHA/ARRUELA ALUMINIO 3/4" - P</t>
  </si>
  <si>
    <t>39175</t>
  </si>
  <si>
    <t>BUCHA EM ALUMINIO, COM ROSCA, DE 3/4", PARA ELETRODUTO</t>
  </si>
  <si>
    <t>39209</t>
  </si>
  <si>
    <t>ARRUELA EM ALUMINIO, COM ROSCA, DE 3/4", PARA ELETRODUTO</t>
  </si>
  <si>
    <t>84158</t>
  </si>
  <si>
    <t>BUCHA / ARRUELA ALUMINIO 1"</t>
  </si>
  <si>
    <t>83449</t>
  </si>
  <si>
    <t>93673</t>
  </si>
  <si>
    <t>DISJUNTOR TRIPOLAR TIPO DIN, CORRENTE NOMINAL DE 50A - FORNECIMENTO E INSTALAÇÃO. AF_04/2016</t>
  </si>
  <si>
    <t>1575</t>
  </si>
  <si>
    <t>TERMINAL A COMPRESSAO EM COBRE ESTANHADO PARA CABO 16 MM2, 1 FURO E 1 COMPRESSAO, PARA PARAFUSO DE FIXACAO M6</t>
  </si>
  <si>
    <t>34709</t>
  </si>
  <si>
    <t>DISJUNTOR TIPO DIN/IEC, TRIPOLAR DE 10 ATE 50A</t>
  </si>
  <si>
    <t>DISJUNTOR TERMOMAGNETICO TRIPOLAR 125A</t>
  </si>
  <si>
    <t>74130/9</t>
  </si>
  <si>
    <t>2376</t>
  </si>
  <si>
    <t>DISJUNTOR TERMOMAGNETICO TRIPOLAR 600 A / 600 V, TIPO LXD / ICC - 40 KA</t>
  </si>
  <si>
    <t>DISPOSITIVO DPS CLASSE II, 1 POLO, TENSAO MAXIMA DE 275 V, CORRENTE MAXIMA DE *20* KA (TIPO AC)</t>
  </si>
  <si>
    <t>00501/ORSE</t>
  </si>
  <si>
    <t>CAMPAINHA CIGARRA 110 V</t>
  </si>
  <si>
    <t>06807/ORSE</t>
  </si>
  <si>
    <t>LUMINÁRIA FLUORESCENTE 2 X 40W, REF: A-10, ABALUX OU SIMILAR</t>
  </si>
  <si>
    <t>1913/ORSE</t>
  </si>
  <si>
    <t>REATOR ELETRÔNICO FATOR DE POTÊNCIA 0,95 P/ LÂMPADA FUORESCENTE 2 X 40W</t>
  </si>
  <si>
    <t>91871</t>
  </si>
  <si>
    <t>ELETRODUTO RÍGIDO ROSCÁVEL, PVC, DN 25 MM (3/4"), PARA CIRCUITOS TERMINAIS, INSTALADO EM PAREDE - FORNECIMENTO E INSTALAÇÃO. AF_12/2015</t>
  </si>
  <si>
    <t>91873</t>
  </si>
  <si>
    <t>ELETRODUTO RÍGIDO ROSCÁVEL, PVC, DN 40 MM (1 1/4"), PARA CIRCUITOS TERMINAIS, INSTALADO EM PAREDE - FORNECIMENTO E INSTALAÇÃO. AF_12/2015</t>
  </si>
  <si>
    <t>2684</t>
  </si>
  <si>
    <t>ELETRODUTO DE PVC RIGIDO ROSCAVEL DE 1 1/4 ", SEM LUVA</t>
  </si>
  <si>
    <t>91865</t>
  </si>
  <si>
    <t>93009</t>
  </si>
  <si>
    <t>2681</t>
  </si>
  <si>
    <t>ELETRODUTO DE PVC RIGIDO ROSCAVEL DE 2 ", SEM LUVA</t>
  </si>
  <si>
    <t>93011</t>
  </si>
  <si>
    <t>2686</t>
  </si>
  <si>
    <t>ELETRODUTO DE PVC RIGIDO ROSCAVEL DE 3 ", SEM LUVA</t>
  </si>
  <si>
    <t>91896</t>
  </si>
  <si>
    <t>CURVA 90 GRAUS PARA ELETRODUTO, PVC, ROSCÁVEL, DN 40 MM (1 1/4"), PARA CIRCUITOS TERMINAIS, INSTALADA EM FORRO - FORNECIMENTO E INSTALAÇÃO. AF_12/2015</t>
  </si>
  <si>
    <t>1874</t>
  </si>
  <si>
    <t>CURVA 90 GRAUS, LONGA, DE PVC RIGIDO ROSCAVEL, DE 1 1/4", PARA ELETRODUTO</t>
  </si>
  <si>
    <t>93020</t>
  </si>
  <si>
    <t>1876</t>
  </si>
  <si>
    <t>CURVA 90 GRAUS, LONGA, DE PVC RIGIDO ROSCAVEL, DE 2", PARA ELETRODUTO</t>
  </si>
  <si>
    <t>93024</t>
  </si>
  <si>
    <t>CURVA 90 GRAUS PARA ELETRODUTO, PVC, ROSCÁVEL, DN 85 MM (3") - FORNECIMENTO E INSTALAÇÃO. AF_12/2015</t>
  </si>
  <si>
    <t>1877</t>
  </si>
  <si>
    <t>CURVA 90 GRAUS, LONGA, DE PVC RIGIDO ROSCAVEL, DE 3", PARA ELETRODUTO</t>
  </si>
  <si>
    <t>CAIXA DE PASSAGEM, EM PVC, DE 4" X 4", PARA ELETRODUTO FLEXIVEL CORRUGADO</t>
  </si>
  <si>
    <t>84159</t>
  </si>
  <si>
    <t>BUCHA / ARRUELA ALUMINIO 1 1/4"</t>
  </si>
  <si>
    <t>39177</t>
  </si>
  <si>
    <t>BUCHA EM ALUMINIO, COM ROSCA, DE 1 1/4", PARA ELETRODUTO</t>
  </si>
  <si>
    <t>39211</t>
  </si>
  <si>
    <t>ARRUELA EM ALUMINIO, COM ROSCA, DE  1 1/4", PARA ELETRODUTO</t>
  </si>
  <si>
    <t>BUCHA EM ALUMINIO, COM ROSCA, DE 2", PARA ELETRODUTO</t>
  </si>
  <si>
    <t>ARRUELA EM ALUMINIO, COM ROSCA, DE 2", PARA ELETRODUTO</t>
  </si>
  <si>
    <t>BUCHA EM ALUMINIO, COM ROSCA, DE 3", PARA ELETRODUTO</t>
  </si>
  <si>
    <t>ARRUELA EM ALUMINIO, COM ROSCA, DE 3", PARA ELETRODUTO</t>
  </si>
  <si>
    <t>91884</t>
  </si>
  <si>
    <t>LUVA PARA ELETRODUTO, PVC, ROSCÁVEL, DN 25 MM (3/4"), PARA CIRCUITOS TERMINAIS, INSTALADA EM PAREDE - FORNECIMENTO E INSTALAÇÃO. AF_12/2015</t>
  </si>
  <si>
    <t>91877</t>
  </si>
  <si>
    <t>LUVA PARA ELETRODUTO, PVC, ROSCÁVEL, DN 40 MM (1 1/4"), PARA CIRCUITOS TERMINAIS, INSTALADA EM FORRO - FORNECIMENTO E INSTALAÇÃO. AF_12/2015</t>
  </si>
  <si>
    <t>1902</t>
  </si>
  <si>
    <t>LUVA EM PVC RIGIDO ROSCAVEL, DE 1 1/4", PARA ELETRODUTO</t>
  </si>
  <si>
    <t>93014</t>
  </si>
  <si>
    <t>LUVA PARA ELETRODUTO, PVC, ROSCÁVEL, DN 60 MM (2") - FORNECIMENTO E INSTALAÇÃO. AF_12/2015</t>
  </si>
  <si>
    <t>1894</t>
  </si>
  <si>
    <t>LUVA EM PVC RIGIDO ROSCAVEL, DE 2", PARA ELETRODUTO</t>
  </si>
  <si>
    <t>93016</t>
  </si>
  <si>
    <t>LUVA PARA ELETRODUTO, PVC, ROSCÁVEL, DN 85 MM (3") - FORNECIMENTO E INSTALAÇÃO. AF_12/2015</t>
  </si>
  <si>
    <t>1896</t>
  </si>
  <si>
    <t>LUVA EM PVC RIGIDO ROSCAVEL, DE 3", PARA ELETRODUTO</t>
  </si>
  <si>
    <t>92865</t>
  </si>
  <si>
    <t>CAIXA OCTOGONAL 4" X 4", METÁLICA, INSTALADA EM LAJE - FORNECIMENTO E INSTALAÇÃO. AF_12/2015</t>
  </si>
  <si>
    <t>10569</t>
  </si>
  <si>
    <t>CAIXA DE PASSAGEM OCTOGONAL 4 X4, EM ACO ESMALTADA, COM FUNDO MOVEL SIMPLES</t>
  </si>
  <si>
    <t>09595/ORSE</t>
  </si>
  <si>
    <t>83450</t>
  </si>
  <si>
    <t>10092/ORSE</t>
  </si>
  <si>
    <t>PARAFUSO COM BUCHA S-6</t>
  </si>
  <si>
    <t>ÍTEM</t>
  </si>
  <si>
    <t>6.2</t>
  </si>
  <si>
    <t>6.3</t>
  </si>
  <si>
    <t>6.4</t>
  </si>
  <si>
    <t>6.5</t>
  </si>
  <si>
    <t>6.6</t>
  </si>
  <si>
    <t>6.7</t>
  </si>
  <si>
    <t>6.8</t>
  </si>
  <si>
    <t>7.1</t>
  </si>
  <si>
    <t>7.2</t>
  </si>
  <si>
    <t>7.3</t>
  </si>
  <si>
    <t>7.4</t>
  </si>
  <si>
    <t>7.5</t>
  </si>
  <si>
    <t>7.6</t>
  </si>
  <si>
    <t>7.7</t>
  </si>
  <si>
    <t>8.1</t>
  </si>
  <si>
    <t>8.2</t>
  </si>
  <si>
    <t>8.3</t>
  </si>
  <si>
    <t>8.4</t>
  </si>
  <si>
    <t>8.5</t>
  </si>
  <si>
    <t>8.6</t>
  </si>
  <si>
    <t>8.7</t>
  </si>
  <si>
    <t>8.8</t>
  </si>
  <si>
    <t>8.9</t>
  </si>
  <si>
    <t>9.1</t>
  </si>
  <si>
    <t>9.2</t>
  </si>
  <si>
    <t>9.3</t>
  </si>
  <si>
    <t>9.4</t>
  </si>
  <si>
    <t>9.5</t>
  </si>
  <si>
    <t>10.1</t>
  </si>
  <si>
    <t>10.2</t>
  </si>
  <si>
    <t>10.3</t>
  </si>
  <si>
    <t>10.4</t>
  </si>
  <si>
    <t>10.5</t>
  </si>
  <si>
    <t>10.6</t>
  </si>
  <si>
    <t>10.7</t>
  </si>
  <si>
    <t>10.8</t>
  </si>
  <si>
    <t>10.9</t>
  </si>
  <si>
    <t>10.10</t>
  </si>
  <si>
    <t>10.11</t>
  </si>
  <si>
    <t>11.1</t>
  </si>
  <si>
    <t>11.2</t>
  </si>
  <si>
    <t>11.3</t>
  </si>
  <si>
    <t>11.4</t>
  </si>
  <si>
    <t>12.1</t>
  </si>
  <si>
    <t>12.2</t>
  </si>
  <si>
    <t>12.3</t>
  </si>
  <si>
    <t>12.4</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</si>
  <si>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</si>
  <si>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</si>
  <si>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</si>
  <si>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</si>
  <si>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</si>
  <si>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</si>
  <si>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</si>
  <si>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</si>
  <si>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</si>
  <si>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</si>
  <si>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</si>
  <si>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</si>
  <si>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</si>
  <si>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</si>
  <si>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</si>
  <si>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</si>
  <si>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</si>
  <si>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</si>
  <si>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</si>
  <si>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</si>
  <si>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</si>
  <si>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</si>
  <si>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</si>
  <si>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</si>
  <si>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</si>
  <si>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</si>
  <si>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</si>
  <si>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</si>
  <si>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</si>
  <si>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</si>
  <si>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</si>
  <si>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</si>
  <si>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</si>
  <si>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</si>
  <si>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</si>
  <si>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</si>
  <si>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</si>
  <si>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</si>
  <si>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</si>
  <si>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</si>
  <si>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</si>
  <si>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</si>
  <si>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</si>
  <si>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</si>
  <si>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</si>
  <si>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</si>
  <si>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</si>
  <si>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</si>
  <si>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</si>
  <si>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</si>
  <si>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</si>
  <si>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</si>
  <si>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</si>
  <si>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</si>
  <si>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</si>
  <si>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</si>
  <si>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</si>
  <si>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</si>
  <si>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</si>
  <si>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</si>
  <si>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</si>
  <si>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</si>
  <si>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</si>
  <si>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</si>
  <si>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</si>
  <si>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</si>
  <si>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</si>
  <si>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</si>
  <si>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</si>
  <si>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</si>
  <si>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</si>
  <si>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CÓDIGO</t>
  </si>
  <si>
    <t>14.1.3</t>
  </si>
  <si>
    <t>14.1.4</t>
  </si>
  <si>
    <t>14.1.5</t>
  </si>
  <si>
    <t>14.1.6</t>
  </si>
  <si>
    <t>14.1.7</t>
  </si>
  <si>
    <t>14.1.8</t>
  </si>
  <si>
    <t>14.1.9</t>
  </si>
  <si>
    <t>14.1.10</t>
  </si>
  <si>
    <t>14.1.11</t>
  </si>
  <si>
    <t>14.1.12</t>
  </si>
  <si>
    <t>14.1.13</t>
  </si>
  <si>
    <t>14.1.14</t>
  </si>
  <si>
    <t>14.1.15</t>
  </si>
  <si>
    <t>14.1.16</t>
  </si>
  <si>
    <t>14.1.17</t>
  </si>
  <si>
    <t>14.1.18</t>
  </si>
  <si>
    <t>14.1.19</t>
  </si>
  <si>
    <t>14.1.20</t>
  </si>
  <si>
    <t>14.1.21</t>
  </si>
  <si>
    <t>14.1.22</t>
  </si>
  <si>
    <t>14.1.23</t>
  </si>
  <si>
    <t>14.1.24</t>
  </si>
  <si>
    <t>14.1.25</t>
  </si>
  <si>
    <t>14.1.27</t>
  </si>
  <si>
    <t>14.1.28</t>
  </si>
  <si>
    <t>14.1.29</t>
  </si>
  <si>
    <t>14.1.30</t>
  </si>
  <si>
    <t>14.1.31</t>
  </si>
  <si>
    <t>14.1.32</t>
  </si>
  <si>
    <t>14.1.33</t>
  </si>
  <si>
    <t>14.1.34</t>
  </si>
  <si>
    <t>14.1.35</t>
  </si>
  <si>
    <t>14.1.36</t>
  </si>
  <si>
    <t>14.1.37</t>
  </si>
  <si>
    <t>14.1.38</t>
  </si>
  <si>
    <t>14.1.39</t>
  </si>
  <si>
    <t>14.1.40</t>
  </si>
  <si>
    <t>14.1.41</t>
  </si>
  <si>
    <t>14.1.42</t>
  </si>
  <si>
    <t>14.1.43</t>
  </si>
  <si>
    <t>14.1.44</t>
  </si>
  <si>
    <t>14.1.45</t>
  </si>
  <si>
    <t>14.1.46</t>
  </si>
  <si>
    <t>14.1.47</t>
  </si>
  <si>
    <t>14.1.48</t>
  </si>
  <si>
    <t>14.1.49</t>
  </si>
  <si>
    <t>14.1.50</t>
  </si>
  <si>
    <t>14.1.51</t>
  </si>
  <si>
    <t>14.1.52</t>
  </si>
  <si>
    <t>14.1.53</t>
  </si>
  <si>
    <t>14.1.54</t>
  </si>
  <si>
    <t>14.1.55</t>
  </si>
  <si>
    <t>14.1.56</t>
  </si>
  <si>
    <t>14.1.57</t>
  </si>
  <si>
    <t>14.1.58</t>
  </si>
  <si>
    <t>14.1.59</t>
  </si>
  <si>
    <t>14.1.60</t>
  </si>
  <si>
    <t>14.1.61</t>
  </si>
  <si>
    <t>14.1.62</t>
  </si>
  <si>
    <t>14.1.63</t>
  </si>
  <si>
    <t>14.1.64</t>
  </si>
  <si>
    <t>14.1.65</t>
  </si>
  <si>
    <t>14.1.66</t>
  </si>
  <si>
    <t>14.2</t>
  </si>
  <si>
    <t>14.2.1</t>
  </si>
  <si>
    <t>14.2.2</t>
  </si>
  <si>
    <t>14.2.3</t>
  </si>
  <si>
    <t>14.2.4</t>
  </si>
  <si>
    <t>14.2.5</t>
  </si>
  <si>
    <t>14.2.6</t>
  </si>
  <si>
    <t>14.2.7</t>
  </si>
  <si>
    <t>14.3</t>
  </si>
  <si>
    <t>14.3.1</t>
  </si>
  <si>
    <t>14.3.2</t>
  </si>
  <si>
    <t>14.3.3</t>
  </si>
  <si>
    <t>14.3.4</t>
  </si>
  <si>
    <t>14.3.5</t>
  </si>
  <si>
    <t>14.3.6</t>
  </si>
  <si>
    <t>14.3.7</t>
  </si>
  <si>
    <t>14.3.8</t>
  </si>
  <si>
    <t>14.3.9</t>
  </si>
  <si>
    <t>14.3.10</t>
  </si>
  <si>
    <t>14.3.11</t>
  </si>
  <si>
    <t>14.3.12</t>
  </si>
  <si>
    <t>14.3.13</t>
  </si>
  <si>
    <t>14.3.14</t>
  </si>
  <si>
    <t>14.3.15</t>
  </si>
  <si>
    <t>14.3.16</t>
  </si>
  <si>
    <t>14.3.17</t>
  </si>
  <si>
    <t>14.3.18</t>
  </si>
  <si>
    <t>14.3.19</t>
  </si>
  <si>
    <t>14.3.20</t>
  </si>
  <si>
    <t>14.3.21</t>
  </si>
  <si>
    <t>14.3.22</t>
  </si>
  <si>
    <t>14.3.23</t>
  </si>
  <si>
    <t>14.3.24</t>
  </si>
  <si>
    <t>14.3.25</t>
  </si>
  <si>
    <t>14.3.26</t>
  </si>
  <si>
    <t>14.3.27</t>
  </si>
  <si>
    <t>14.3.28</t>
  </si>
  <si>
    <t>14.3.29</t>
  </si>
  <si>
    <t>14.3.30</t>
  </si>
  <si>
    <t>14.3.31</t>
  </si>
  <si>
    <t>14.3.32</t>
  </si>
  <si>
    <t>72263</t>
  </si>
  <si>
    <t>78018</t>
  </si>
  <si>
    <t>93382</t>
  </si>
  <si>
    <t>83447</t>
  </si>
  <si>
    <t>16.1</t>
  </si>
  <si>
    <t>COMPOSIÇÃO 011</t>
  </si>
  <si>
    <t>COMPOSIÇÃO 015</t>
  </si>
  <si>
    <t>COMPOSIÇÃO 028</t>
  </si>
  <si>
    <t>COMPOSIÇÃO 032</t>
  </si>
  <si>
    <t>COMPOSIÇÃO 033</t>
  </si>
  <si>
    <t>COMPOSIÇÃO 037</t>
  </si>
  <si>
    <t>COMPOSIÇÃO 039</t>
  </si>
  <si>
    <t>COMPOSIÇÃO 040</t>
  </si>
  <si>
    <t>COMPOSIÇÃO 045</t>
  </si>
  <si>
    <t>COMPOSIÇÃO 046</t>
  </si>
  <si>
    <t>COMPOSIÇÃO 048</t>
  </si>
  <si>
    <t>COMPOSIÇÃO 047</t>
  </si>
  <si>
    <t>COMPOSIÇÃO 050</t>
  </si>
  <si>
    <t>COMPOSIÇÃO 051</t>
  </si>
  <si>
    <t>COMPOSIÇÃO 052</t>
  </si>
  <si>
    <t>COMPOSIÇÃO 053</t>
  </si>
  <si>
    <t>COMPOSIÇÃO 054</t>
  </si>
  <si>
    <t>COMPOSIÇÃO 055</t>
  </si>
  <si>
    <t>COMPOSIÇÃO 056</t>
  </si>
  <si>
    <t>COMPOSIÇÃO 057</t>
  </si>
  <si>
    <t>COMPOSIÇÃO 058</t>
  </si>
  <si>
    <t>COMPOSIÇÃO 059</t>
  </si>
  <si>
    <t>COMPOSIÇÃO 060</t>
  </si>
  <si>
    <t>COMPOSIÇÃO 061</t>
  </si>
  <si>
    <t>COMPOSIÇÃO 062</t>
  </si>
  <si>
    <t>COMPOSIÇÃO 063</t>
  </si>
  <si>
    <t>COMPOSIÇÃO 064</t>
  </si>
  <si>
    <t>COMPOSIÇÃO 065</t>
  </si>
  <si>
    <t>COMPOSIÇÃO 066</t>
  </si>
  <si>
    <t>COMPOSIÇÃO 067</t>
  </si>
  <si>
    <t>COMPOSIÇÃO 068</t>
  </si>
  <si>
    <t>COMPOSIÇÃO 069</t>
  </si>
  <si>
    <t>COMPOSIÇÃO 070</t>
  </si>
  <si>
    <t>COMPOSIÇÃO 071</t>
  </si>
  <si>
    <t>COMPOSIÇÃO 072</t>
  </si>
  <si>
    <t>COMPOSIÇÃO 073</t>
  </si>
  <si>
    <t>COMPOSIÇÃO 074</t>
  </si>
  <si>
    <t>COMPOSIÇÃO 075</t>
  </si>
  <si>
    <t>COMPOSIÇÃO 076</t>
  </si>
  <si>
    <t>COMPOSIÇÃO 077</t>
  </si>
  <si>
    <t>COMPOSIÇÃO 078</t>
  </si>
  <si>
    <t>COMPOSIÇÃO 079</t>
  </si>
  <si>
    <t>COMPOSIÇÃO 080</t>
  </si>
  <si>
    <t>COMPOSIÇÃO 081</t>
  </si>
  <si>
    <t>COMPOSIÇÃO 082</t>
  </si>
  <si>
    <t>COMPOSIÇÃO 083</t>
  </si>
  <si>
    <t>COMPOSIÇÃO 084</t>
  </si>
  <si>
    <t>COMPOSIÇÃO 085</t>
  </si>
  <si>
    <t>COMPOSIÇÃO 086</t>
  </si>
  <si>
    <t>COMPOSIÇÃO 087</t>
  </si>
  <si>
    <t>COMPOSIÇÃO 088</t>
  </si>
  <si>
    <t>39759</t>
  </si>
  <si>
    <t>39334</t>
  </si>
  <si>
    <t>39352</t>
  </si>
  <si>
    <t>40613</t>
  </si>
  <si>
    <t>39346</t>
  </si>
  <si>
    <t>12128</t>
  </si>
  <si>
    <t>12129</t>
  </si>
  <si>
    <t>2391</t>
  </si>
  <si>
    <t>39469</t>
  </si>
  <si>
    <t>1873</t>
  </si>
  <si>
    <t>39179</t>
  </si>
  <si>
    <t>39213</t>
  </si>
  <si>
    <t>39181</t>
  </si>
  <si>
    <t>39215</t>
  </si>
  <si>
    <t>39771</t>
  </si>
  <si>
    <t>39129</t>
  </si>
  <si>
    <t>39772</t>
  </si>
  <si>
    <t>39351</t>
  </si>
  <si>
    <t>1872</t>
  </si>
  <si>
    <t>6.2.1</t>
  </si>
  <si>
    <t>6.2.2</t>
  </si>
  <si>
    <t>6.2.3</t>
  </si>
  <si>
    <t>6.2.4</t>
  </si>
  <si>
    <t>6.3.1</t>
  </si>
  <si>
    <t>6.3.2</t>
  </si>
  <si>
    <t>6.3.3</t>
  </si>
  <si>
    <t>6.3.4</t>
  </si>
  <si>
    <t>6.3.5</t>
  </si>
  <si>
    <t>6.4.1</t>
  </si>
  <si>
    <t>6.4.2</t>
  </si>
  <si>
    <t>6.4.3</t>
  </si>
  <si>
    <t>6.4.4</t>
  </si>
  <si>
    <t>6.4.5</t>
  </si>
  <si>
    <t>6.4.6</t>
  </si>
  <si>
    <t>6.4.7</t>
  </si>
  <si>
    <t>6.5.1</t>
  </si>
  <si>
    <t>6.5.2</t>
  </si>
  <si>
    <t>6.5.3</t>
  </si>
  <si>
    <t>6.5.4</t>
  </si>
  <si>
    <t>6.5.5</t>
  </si>
  <si>
    <t>6.5.6</t>
  </si>
  <si>
    <t>6.5.7</t>
  </si>
  <si>
    <t>6.5.8</t>
  </si>
  <si>
    <t>6.6.1</t>
  </si>
  <si>
    <t>6.6.2</t>
  </si>
  <si>
    <t>6.6.3</t>
  </si>
  <si>
    <t>6.6.4</t>
  </si>
  <si>
    <t>6.6.5</t>
  </si>
  <si>
    <t>6.6.6</t>
  </si>
  <si>
    <t>6.6.7</t>
  </si>
  <si>
    <t>6.6.8</t>
  </si>
  <si>
    <t>6.7.1</t>
  </si>
  <si>
    <t>6.7.2</t>
  </si>
  <si>
    <t>6.7.3</t>
  </si>
  <si>
    <t>6.7.4</t>
  </si>
  <si>
    <t>6.7.5</t>
  </si>
  <si>
    <t>6.7.6</t>
  </si>
  <si>
    <t>6.7.7</t>
  </si>
  <si>
    <t>6.7.8</t>
  </si>
  <si>
    <t>6.8.1</t>
  </si>
  <si>
    <t>7.1.1</t>
  </si>
  <si>
    <t>7.1.2</t>
  </si>
  <si>
    <t>7.2.1</t>
  </si>
  <si>
    <t>7.2.2</t>
  </si>
  <si>
    <t>7.2.3</t>
  </si>
  <si>
    <t>7.2.4</t>
  </si>
  <si>
    <t>7.2.5</t>
  </si>
  <si>
    <t>7.2.6</t>
  </si>
  <si>
    <t>7.2.7</t>
  </si>
  <si>
    <t>7.2.8</t>
  </si>
  <si>
    <t>7.3.1</t>
  </si>
  <si>
    <t>7.3.2</t>
  </si>
  <si>
    <t>7.3.3</t>
  </si>
  <si>
    <t>7.3.4</t>
  </si>
  <si>
    <t>7.3.5</t>
  </si>
  <si>
    <t>7.3.6</t>
  </si>
  <si>
    <t>7.3.7</t>
  </si>
  <si>
    <t>7.3.8</t>
  </si>
  <si>
    <t>7.3.9</t>
  </si>
  <si>
    <t>7.3.10</t>
  </si>
  <si>
    <t>7.4.1</t>
  </si>
  <si>
    <t>7.4.2</t>
  </si>
  <si>
    <t>7.4.3</t>
  </si>
  <si>
    <t>7.4.4</t>
  </si>
  <si>
    <t>7.4.5</t>
  </si>
  <si>
    <t>7.4.6</t>
  </si>
  <si>
    <t>7.4.7</t>
  </si>
  <si>
    <t>7.4.8</t>
  </si>
  <si>
    <t>7.4.9</t>
  </si>
  <si>
    <t>7.4.10</t>
  </si>
  <si>
    <t>7.5.1</t>
  </si>
  <si>
    <t>7.5.2</t>
  </si>
  <si>
    <t>7.5.3</t>
  </si>
  <si>
    <t>7.5.4</t>
  </si>
  <si>
    <t>7.5.5</t>
  </si>
  <si>
    <t>7.6.1</t>
  </si>
  <si>
    <t>7.7.1</t>
  </si>
  <si>
    <t>7.7.2</t>
  </si>
  <si>
    <t>7.7.3</t>
  </si>
  <si>
    <t>7.7.4</t>
  </si>
  <si>
    <t>7.7.5</t>
  </si>
  <si>
    <t>7.7.6</t>
  </si>
  <si>
    <t>7.7.7</t>
  </si>
  <si>
    <t>7.7.8</t>
  </si>
  <si>
    <t>7.7.9</t>
  </si>
  <si>
    <t>8.2.1</t>
  </si>
  <si>
    <t>8.2.2</t>
  </si>
  <si>
    <t>8.3.1</t>
  </si>
  <si>
    <t>8.3.2</t>
  </si>
  <si>
    <t>8.3.3</t>
  </si>
  <si>
    <t>8.3.4</t>
  </si>
  <si>
    <t>8.3.5</t>
  </si>
  <si>
    <t>8.3.6</t>
  </si>
  <si>
    <t>8.3.7</t>
  </si>
  <si>
    <t>8.4.1</t>
  </si>
  <si>
    <t>8.4.2</t>
  </si>
  <si>
    <t>8.4.3</t>
  </si>
  <si>
    <t>8.4.4</t>
  </si>
  <si>
    <t>8.4.5</t>
  </si>
  <si>
    <t>8.5.1</t>
  </si>
  <si>
    <t>8.5.2</t>
  </si>
  <si>
    <t>8.5.3</t>
  </si>
  <si>
    <t>8.5.4</t>
  </si>
  <si>
    <t>8.5.5</t>
  </si>
  <si>
    <t>8.6.1</t>
  </si>
  <si>
    <t>8.6.2</t>
  </si>
  <si>
    <t>8.6.3</t>
  </si>
  <si>
    <t>8.6.4</t>
  </si>
  <si>
    <t>8.7.1</t>
  </si>
  <si>
    <t>8.7.2</t>
  </si>
  <si>
    <t>8.7.3</t>
  </si>
  <si>
    <t>8.7.4</t>
  </si>
  <si>
    <t>8.8.1</t>
  </si>
  <si>
    <t>8.8.2</t>
  </si>
  <si>
    <t>8.8.3</t>
  </si>
  <si>
    <t>8.8.4</t>
  </si>
  <si>
    <t>8.9.1</t>
  </si>
  <si>
    <t>8.9.2</t>
  </si>
  <si>
    <t>8.9.3</t>
  </si>
  <si>
    <t>9.1.1</t>
  </si>
  <si>
    <t>9.1.2</t>
  </si>
  <si>
    <t>9.1.3</t>
  </si>
  <si>
    <t>9.2.1</t>
  </si>
  <si>
    <t>9.2.2</t>
  </si>
  <si>
    <t>9.2.3</t>
  </si>
  <si>
    <t>9.3.1</t>
  </si>
  <si>
    <t>9.3.2</t>
  </si>
  <si>
    <t>9.3.3</t>
  </si>
  <si>
    <t>9.4.1</t>
  </si>
  <si>
    <t>9.4.2</t>
  </si>
  <si>
    <t>9.4.3</t>
  </si>
  <si>
    <t>9.5.1</t>
  </si>
  <si>
    <t>9.5.2</t>
  </si>
  <si>
    <t>9.5.3</t>
  </si>
  <si>
    <t>9.5.4</t>
  </si>
  <si>
    <t>9.5.5</t>
  </si>
  <si>
    <t>10.1.1</t>
  </si>
  <si>
    <t>10.1.2</t>
  </si>
  <si>
    <t>10.1.3</t>
  </si>
  <si>
    <t>10.2.1</t>
  </si>
  <si>
    <t>10.2.2</t>
  </si>
  <si>
    <t>10.2.3</t>
  </si>
  <si>
    <t>10.3.1</t>
  </si>
  <si>
    <t>10.3.2</t>
  </si>
  <si>
    <t>10.3.3</t>
  </si>
  <si>
    <t>10.4.1</t>
  </si>
  <si>
    <t>10.4.2</t>
  </si>
  <si>
    <t>10.4.3</t>
  </si>
  <si>
    <t>10.4.4</t>
  </si>
  <si>
    <t>10.4.5</t>
  </si>
  <si>
    <t>10.5.1</t>
  </si>
  <si>
    <t>10.5.2</t>
  </si>
  <si>
    <t>10.5.3</t>
  </si>
  <si>
    <t>10.5.4</t>
  </si>
  <si>
    <t>10.5.5</t>
  </si>
  <si>
    <t>10.6.1</t>
  </si>
  <si>
    <t>10.6.2</t>
  </si>
  <si>
    <t>10.6.3</t>
  </si>
  <si>
    <t>10.6.4</t>
  </si>
  <si>
    <t>10.7.1</t>
  </si>
  <si>
    <t>10.7.2</t>
  </si>
  <si>
    <t>10.7.3</t>
  </si>
  <si>
    <t>10.7.4</t>
  </si>
  <si>
    <t>10.8.1</t>
  </si>
  <si>
    <t>10.8.2</t>
  </si>
  <si>
    <t>10.8.3</t>
  </si>
  <si>
    <t>10.9.1</t>
  </si>
  <si>
    <t>10.9.2</t>
  </si>
  <si>
    <t>10.9.3</t>
  </si>
  <si>
    <t>10.10.1</t>
  </si>
  <si>
    <t>10.10.2</t>
  </si>
  <si>
    <t>10.10.3</t>
  </si>
  <si>
    <t>10.10.4</t>
  </si>
  <si>
    <t>10.11.1</t>
  </si>
  <si>
    <t>10.11.2</t>
  </si>
  <si>
    <t>10.11.3</t>
  </si>
  <si>
    <t>11.1.1</t>
  </si>
  <si>
    <t>11.1.2</t>
  </si>
  <si>
    <t>11.1.3</t>
  </si>
  <si>
    <t>11.2.1</t>
  </si>
  <si>
    <t>11.2.2</t>
  </si>
  <si>
    <t>11.2.3</t>
  </si>
  <si>
    <t>11.2.4</t>
  </si>
  <si>
    <t>11.2.5</t>
  </si>
  <si>
    <t>11.3.1</t>
  </si>
  <si>
    <t>11.3.2</t>
  </si>
  <si>
    <t>11.3.3</t>
  </si>
  <si>
    <t>11.3.4</t>
  </si>
  <si>
    <t>11.3.5</t>
  </si>
  <si>
    <t>11.4.1</t>
  </si>
  <si>
    <t>11.4.2</t>
  </si>
  <si>
    <t>11.4.3</t>
  </si>
  <si>
    <t>11.4.4</t>
  </si>
  <si>
    <t>11.4.5</t>
  </si>
  <si>
    <t>12.1.1</t>
  </si>
  <si>
    <t>12.1.2</t>
  </si>
  <si>
    <t>12.2.1</t>
  </si>
  <si>
    <t>12.2.2</t>
  </si>
  <si>
    <t>12.3.1</t>
  </si>
  <si>
    <t>12.3.2</t>
  </si>
  <si>
    <t>12.4.1</t>
  </si>
  <si>
    <t>12.4.2</t>
  </si>
  <si>
    <t>12.4.3</t>
  </si>
  <si>
    <t>12.4.4</t>
  </si>
  <si>
    <t>12.4.5</t>
  </si>
  <si>
    <t>12.4.6</t>
  </si>
  <si>
    <t>13.1.1</t>
  </si>
  <si>
    <t>13.1.2</t>
  </si>
  <si>
    <t>13.1.3</t>
  </si>
  <si>
    <t>13.1.4</t>
  </si>
  <si>
    <t>13.2.1</t>
  </si>
  <si>
    <t>13.2.2</t>
  </si>
  <si>
    <t>13.2.3</t>
  </si>
  <si>
    <t>13.2.4</t>
  </si>
  <si>
    <t>13.3.1</t>
  </si>
  <si>
    <t>13.3.2</t>
  </si>
  <si>
    <t>13.3.3</t>
  </si>
  <si>
    <t>13.3.4</t>
  </si>
  <si>
    <t>13.4.1</t>
  </si>
  <si>
    <t>13.4.2</t>
  </si>
  <si>
    <t>13.4.3</t>
  </si>
  <si>
    <t>13.4.4</t>
  </si>
  <si>
    <t>13.5.1</t>
  </si>
  <si>
    <t>13.5.2</t>
  </si>
  <si>
    <t>13.5.3</t>
  </si>
  <si>
    <t>13.5.4</t>
  </si>
  <si>
    <t>13.5.5</t>
  </si>
  <si>
    <t>13.5.6</t>
  </si>
  <si>
    <t>13.6.1</t>
  </si>
  <si>
    <t>13.6.2</t>
  </si>
  <si>
    <t>13.6.3</t>
  </si>
  <si>
    <t>13.6.4</t>
  </si>
  <si>
    <t>13.6.5</t>
  </si>
  <si>
    <t>13.6.6</t>
  </si>
  <si>
    <t>13.7.1</t>
  </si>
  <si>
    <t>13.7.2</t>
  </si>
  <si>
    <t>13.7.3</t>
  </si>
  <si>
    <t>13.7.4</t>
  </si>
  <si>
    <t>13.7.5</t>
  </si>
  <si>
    <t>13.7.6</t>
  </si>
  <si>
    <t>13.8.1</t>
  </si>
  <si>
    <t>13.8.2</t>
  </si>
  <si>
    <t>13.8.3</t>
  </si>
  <si>
    <t>13.8.4</t>
  </si>
  <si>
    <t>13.8.5</t>
  </si>
  <si>
    <t>13.8.6</t>
  </si>
  <si>
    <t>13.9.1</t>
  </si>
  <si>
    <t>13.9.2</t>
  </si>
  <si>
    <t>13.9.3</t>
  </si>
  <si>
    <t>13.9.4</t>
  </si>
  <si>
    <t>13.9.5</t>
  </si>
  <si>
    <t>13.9.6</t>
  </si>
  <si>
    <t>13.10.1</t>
  </si>
  <si>
    <t>13.10.2</t>
  </si>
  <si>
    <t>13.10.3</t>
  </si>
  <si>
    <t>13.10.4</t>
  </si>
  <si>
    <t>13.10.5</t>
  </si>
  <si>
    <t>13.10.6</t>
  </si>
  <si>
    <t>13.11.1</t>
  </si>
  <si>
    <t>13.11.2</t>
  </si>
  <si>
    <t>13.11.3</t>
  </si>
  <si>
    <t>13.11.4</t>
  </si>
  <si>
    <t>13.11.5</t>
  </si>
  <si>
    <t>13.11.6</t>
  </si>
  <si>
    <t>13.12.1</t>
  </si>
  <si>
    <t>13.12.2</t>
  </si>
  <si>
    <t>13.12.3</t>
  </si>
  <si>
    <t>13.12.4</t>
  </si>
  <si>
    <t>13.12.5</t>
  </si>
  <si>
    <t>13.12.6</t>
  </si>
  <si>
    <t>13.13.1</t>
  </si>
  <si>
    <t>13.13.2</t>
  </si>
  <si>
    <t>13.13.3</t>
  </si>
  <si>
    <t>13.13.4</t>
  </si>
  <si>
    <t>13.13.5</t>
  </si>
  <si>
    <t>13.13.6</t>
  </si>
  <si>
    <t>13.14.1</t>
  </si>
  <si>
    <t>13.14.2</t>
  </si>
  <si>
    <t>13.14.3</t>
  </si>
  <si>
    <t>13.14.4</t>
  </si>
  <si>
    <t>13.14.5</t>
  </si>
  <si>
    <t>13.14.6</t>
  </si>
  <si>
    <t>13.15.1</t>
  </si>
  <si>
    <t>13.15.2</t>
  </si>
  <si>
    <t>13.15.3</t>
  </si>
  <si>
    <t>13.15.4</t>
  </si>
  <si>
    <t>13.15.5</t>
  </si>
  <si>
    <t>13.15.6</t>
  </si>
  <si>
    <t>13.16.1</t>
  </si>
  <si>
    <t>13.16.2</t>
  </si>
  <si>
    <t>13.16.3</t>
  </si>
  <si>
    <t>13.16.4</t>
  </si>
  <si>
    <t>13.16.5</t>
  </si>
  <si>
    <t>13.16.6</t>
  </si>
  <si>
    <t>13.17.1</t>
  </si>
  <si>
    <t>13.17.2</t>
  </si>
  <si>
    <t>13.17.3</t>
  </si>
  <si>
    <t>13.17.4</t>
  </si>
  <si>
    <t>13.17.5</t>
  </si>
  <si>
    <t>13.17.6</t>
  </si>
  <si>
    <t>13.18.1</t>
  </si>
  <si>
    <t>13.18.2</t>
  </si>
  <si>
    <t>13.18.3</t>
  </si>
  <si>
    <t>13.18.4</t>
  </si>
  <si>
    <t>13.18.5</t>
  </si>
  <si>
    <t>13.18.6</t>
  </si>
  <si>
    <t>13.19.1</t>
  </si>
  <si>
    <t>13.19.2</t>
  </si>
  <si>
    <t>13.19.3</t>
  </si>
  <si>
    <t>13.19.4</t>
  </si>
  <si>
    <t>13.19.5</t>
  </si>
  <si>
    <t>13.19.6</t>
  </si>
  <si>
    <t>13.20.1</t>
  </si>
  <si>
    <t>13.20.2</t>
  </si>
  <si>
    <t>13.20.3</t>
  </si>
  <si>
    <t>13.20.4</t>
  </si>
  <si>
    <t>13.20.5</t>
  </si>
  <si>
    <t>13.20.6</t>
  </si>
  <si>
    <t>13.21.1</t>
  </si>
  <si>
    <t>13.21.2</t>
  </si>
  <si>
    <t>13.21.3</t>
  </si>
  <si>
    <t>13.21.4</t>
  </si>
  <si>
    <t>13.21.5</t>
  </si>
  <si>
    <t>13.21.6</t>
  </si>
  <si>
    <t>13.22.1</t>
  </si>
  <si>
    <t>13.22.2</t>
  </si>
  <si>
    <t>13.22.3</t>
  </si>
  <si>
    <t>13.22.4</t>
  </si>
  <si>
    <t>13.23.1</t>
  </si>
  <si>
    <t>13.23.2</t>
  </si>
  <si>
    <t>13.23.3</t>
  </si>
  <si>
    <t>13.23.4</t>
  </si>
  <si>
    <t>13.24.1</t>
  </si>
  <si>
    <t>13.24.2</t>
  </si>
  <si>
    <t>13.24.3</t>
  </si>
  <si>
    <t>13.24.4</t>
  </si>
  <si>
    <t>13.24.5</t>
  </si>
  <si>
    <t>13.25.1</t>
  </si>
  <si>
    <t>13.25.2</t>
  </si>
  <si>
    <t>13.25.3</t>
  </si>
  <si>
    <t>13.25.4</t>
  </si>
  <si>
    <t>13.26.1</t>
  </si>
  <si>
    <t>13.26.2</t>
  </si>
  <si>
    <t>13.26.3</t>
  </si>
  <si>
    <t>13.26.4</t>
  </si>
  <si>
    <t>13.27.1</t>
  </si>
  <si>
    <t>13.27.2</t>
  </si>
  <si>
    <t>13.27.3</t>
  </si>
  <si>
    <t>13.27.4</t>
  </si>
  <si>
    <t>13.27.5</t>
  </si>
  <si>
    <t>13.27.6</t>
  </si>
  <si>
    <t>13.28.1</t>
  </si>
  <si>
    <t>13.28.2</t>
  </si>
  <si>
    <t>13.28.3</t>
  </si>
  <si>
    <t>13.28.4</t>
  </si>
  <si>
    <t>13.28.5</t>
  </si>
  <si>
    <t>13.28.6</t>
  </si>
  <si>
    <t>13.29.1</t>
  </si>
  <si>
    <t>13.29.2</t>
  </si>
  <si>
    <t>13.29.3</t>
  </si>
  <si>
    <t>13.29.4</t>
  </si>
  <si>
    <t>13.29.5</t>
  </si>
  <si>
    <t>13.29.6</t>
  </si>
  <si>
    <t>13.29.7</t>
  </si>
  <si>
    <t>13.30.1</t>
  </si>
  <si>
    <t>13.30.2</t>
  </si>
  <si>
    <t>13.30.3</t>
  </si>
  <si>
    <t>13.30.4</t>
  </si>
  <si>
    <t>13.30.5</t>
  </si>
  <si>
    <t>13.31.1</t>
  </si>
  <si>
    <t>13.31.2</t>
  </si>
  <si>
    <t>13.31.3</t>
  </si>
  <si>
    <t>13.31.4</t>
  </si>
  <si>
    <t>13.32.1</t>
  </si>
  <si>
    <t>13.32.2</t>
  </si>
  <si>
    <t>13.32.3</t>
  </si>
  <si>
    <t>13.32.4</t>
  </si>
  <si>
    <t>13.33.1</t>
  </si>
  <si>
    <t>13.33.2</t>
  </si>
  <si>
    <t>13.33.3</t>
  </si>
  <si>
    <t>13.33.4</t>
  </si>
  <si>
    <t>13.34.1</t>
  </si>
  <si>
    <t>13.34.2</t>
  </si>
  <si>
    <t>13.34.3</t>
  </si>
  <si>
    <t>13.34.4</t>
  </si>
  <si>
    <t>13.35.1</t>
  </si>
  <si>
    <t>13.35.2</t>
  </si>
  <si>
    <t>13.35.3</t>
  </si>
  <si>
    <t>13.35.4</t>
  </si>
  <si>
    <t>13.36.1</t>
  </si>
  <si>
    <t>13.36.2</t>
  </si>
  <si>
    <t>13.36.3</t>
  </si>
  <si>
    <t>13.36.4</t>
  </si>
  <si>
    <t>13.37.1</t>
  </si>
  <si>
    <t>13.37.2</t>
  </si>
  <si>
    <t>13.37.3</t>
  </si>
  <si>
    <t>13.37.4</t>
  </si>
  <si>
    <t>13.37.5</t>
  </si>
  <si>
    <t>13.37.6</t>
  </si>
  <si>
    <t>13.37.7</t>
  </si>
  <si>
    <t>13.37.8</t>
  </si>
  <si>
    <t>13.37.9</t>
  </si>
  <si>
    <t>13.37.10</t>
  </si>
  <si>
    <t>13.37.11</t>
  </si>
  <si>
    <t>13.37.12</t>
  </si>
  <si>
    <t>13.37.13</t>
  </si>
  <si>
    <t>13.37.14</t>
  </si>
  <si>
    <t>13.37.15</t>
  </si>
  <si>
    <t>13.37.16</t>
  </si>
  <si>
    <t>13.38.1</t>
  </si>
  <si>
    <t>13.38.2</t>
  </si>
  <si>
    <t>13.38.3</t>
  </si>
  <si>
    <t>13.38.4</t>
  </si>
  <si>
    <t>13.38.5</t>
  </si>
  <si>
    <t>13.38.6</t>
  </si>
  <si>
    <t>13.39.1</t>
  </si>
  <si>
    <t>13.39.2</t>
  </si>
  <si>
    <t>13.39.3</t>
  </si>
  <si>
    <t>13.39.4</t>
  </si>
  <si>
    <t>13.39.5</t>
  </si>
  <si>
    <t>13.39.6</t>
  </si>
  <si>
    <t>13.40.1</t>
  </si>
  <si>
    <t>13.40.2</t>
  </si>
  <si>
    <t>13.40.3</t>
  </si>
  <si>
    <t>13.40.4</t>
  </si>
  <si>
    <t>13.40.5</t>
  </si>
  <si>
    <t>13.40.6</t>
  </si>
  <si>
    <t>13.41.1</t>
  </si>
  <si>
    <t>13.41.2</t>
  </si>
  <si>
    <t>13.41.3</t>
  </si>
  <si>
    <t>13.41.4</t>
  </si>
  <si>
    <t>13.41.5</t>
  </si>
  <si>
    <t>13.41.6</t>
  </si>
  <si>
    <t>13.42.1</t>
  </si>
  <si>
    <t>13.42.2</t>
  </si>
  <si>
    <t>13.42.3</t>
  </si>
  <si>
    <t>13.42.4</t>
  </si>
  <si>
    <t>13.43.1</t>
  </si>
  <si>
    <t>13.43.2</t>
  </si>
  <si>
    <t>13.43.3</t>
  </si>
  <si>
    <t>13.43.4</t>
  </si>
  <si>
    <t>13.43.5</t>
  </si>
  <si>
    <t>13.43.6</t>
  </si>
  <si>
    <t>13.44.1</t>
  </si>
  <si>
    <t>13.44.2</t>
  </si>
  <si>
    <t>13.44.3</t>
  </si>
  <si>
    <t>13.44.4</t>
  </si>
  <si>
    <t>13.44.5</t>
  </si>
  <si>
    <t>13.44.6</t>
  </si>
  <si>
    <t>13.45.1</t>
  </si>
  <si>
    <t>13.45.2</t>
  </si>
  <si>
    <t>13.45.3</t>
  </si>
  <si>
    <t>13.45.4</t>
  </si>
  <si>
    <t>13.45.5</t>
  </si>
  <si>
    <t>13.45.6</t>
  </si>
  <si>
    <t>13.46.1</t>
  </si>
  <si>
    <t>13.46.2</t>
  </si>
  <si>
    <t>13.46.3</t>
  </si>
  <si>
    <t>13.46.4</t>
  </si>
  <si>
    <t>13.46.5</t>
  </si>
  <si>
    <t>13.46.6</t>
  </si>
  <si>
    <t>13.47.1</t>
  </si>
  <si>
    <t>13.47.2</t>
  </si>
  <si>
    <t>13.47.3</t>
  </si>
  <si>
    <t>13.47.4</t>
  </si>
  <si>
    <t>13.47.5</t>
  </si>
  <si>
    <t>13.48.1</t>
  </si>
  <si>
    <t>13.48.2</t>
  </si>
  <si>
    <t>13.48.3</t>
  </si>
  <si>
    <t>13.48.4</t>
  </si>
  <si>
    <t>13.48.5</t>
  </si>
  <si>
    <t>13.49.1</t>
  </si>
  <si>
    <t>13.49.2</t>
  </si>
  <si>
    <t>13.49.3</t>
  </si>
  <si>
    <t>13.49.4</t>
  </si>
  <si>
    <t>13.49.5</t>
  </si>
  <si>
    <t>13.49.6</t>
  </si>
  <si>
    <t>13.50.1</t>
  </si>
  <si>
    <t>13.50.2</t>
  </si>
  <si>
    <t>13.50.3</t>
  </si>
  <si>
    <t>13.50.4</t>
  </si>
  <si>
    <t>13.50.5</t>
  </si>
  <si>
    <t>13.51.1</t>
  </si>
  <si>
    <t>13.51.2</t>
  </si>
  <si>
    <t>13.51.3</t>
  </si>
  <si>
    <t>13.51.4</t>
  </si>
  <si>
    <t>13.51.5</t>
  </si>
  <si>
    <t>13.51.6</t>
  </si>
  <si>
    <t>13.52.1</t>
  </si>
  <si>
    <t>13.52.2</t>
  </si>
  <si>
    <t>13.52.3</t>
  </si>
  <si>
    <t>13.52.4</t>
  </si>
  <si>
    <t>13.52.5</t>
  </si>
  <si>
    <t>13.52.6</t>
  </si>
  <si>
    <t>13.53.1</t>
  </si>
  <si>
    <t>13.53.2</t>
  </si>
  <si>
    <t>13.53.3</t>
  </si>
  <si>
    <t>13.53.4</t>
  </si>
  <si>
    <t>13.53.5</t>
  </si>
  <si>
    <t>13.53.6</t>
  </si>
  <si>
    <t>13.54.1</t>
  </si>
  <si>
    <t>13.54.2</t>
  </si>
  <si>
    <t>13.54.3</t>
  </si>
  <si>
    <t>13.54.4</t>
  </si>
  <si>
    <t>13.54.5</t>
  </si>
  <si>
    <t>13.55.1</t>
  </si>
  <si>
    <t>13.55.2</t>
  </si>
  <si>
    <t>13.55.3</t>
  </si>
  <si>
    <t>13.55.4</t>
  </si>
  <si>
    <t>13.55.5</t>
  </si>
  <si>
    <t>13.56.1</t>
  </si>
  <si>
    <t>13.56.2</t>
  </si>
  <si>
    <t>13.56.3</t>
  </si>
  <si>
    <t>13.56.4</t>
  </si>
  <si>
    <t>13.56.5</t>
  </si>
  <si>
    <t>13.57.1</t>
  </si>
  <si>
    <t>13.57.2</t>
  </si>
  <si>
    <t>13.57.3</t>
  </si>
  <si>
    <t>13.57.4</t>
  </si>
  <si>
    <t>13.57.5</t>
  </si>
  <si>
    <t>13.58.1</t>
  </si>
  <si>
    <t>13.58.2</t>
  </si>
  <si>
    <t>13.58.3</t>
  </si>
  <si>
    <t>13.58.4</t>
  </si>
  <si>
    <t>13.58.5</t>
  </si>
  <si>
    <t>13.58.6</t>
  </si>
  <si>
    <t>13.59.1</t>
  </si>
  <si>
    <t>13.59.2</t>
  </si>
  <si>
    <t>13.59.3</t>
  </si>
  <si>
    <t>13.59.4</t>
  </si>
  <si>
    <t>13.59.5</t>
  </si>
  <si>
    <t>13.59.6</t>
  </si>
  <si>
    <t>13.60.1</t>
  </si>
  <si>
    <t>13.60.2</t>
  </si>
  <si>
    <t>13.60.3</t>
  </si>
  <si>
    <t>13.60.4</t>
  </si>
  <si>
    <t>13.60.5</t>
  </si>
  <si>
    <t>13.61.1</t>
  </si>
  <si>
    <t>13.61.2</t>
  </si>
  <si>
    <t>13.61.3</t>
  </si>
  <si>
    <t>13.61.4</t>
  </si>
  <si>
    <t>13.61.5</t>
  </si>
  <si>
    <t>13.62.1</t>
  </si>
  <si>
    <t>13.62.2</t>
  </si>
  <si>
    <t>13.62.3</t>
  </si>
  <si>
    <t>13.62.4</t>
  </si>
  <si>
    <t>13.62.5</t>
  </si>
  <si>
    <t>13.63.1</t>
  </si>
  <si>
    <t>13.63.2</t>
  </si>
  <si>
    <t>13.63.3</t>
  </si>
  <si>
    <t>13.63.4</t>
  </si>
  <si>
    <t>13.63.5</t>
  </si>
  <si>
    <t>13.63.6</t>
  </si>
  <si>
    <t>13.64.1</t>
  </si>
  <si>
    <t>13.64.2</t>
  </si>
  <si>
    <t>13.64.3</t>
  </si>
  <si>
    <t>13.64.4</t>
  </si>
  <si>
    <t>13.64.5</t>
  </si>
  <si>
    <t>13.65.1</t>
  </si>
  <si>
    <t>13.65.2</t>
  </si>
  <si>
    <t>13.65.3</t>
  </si>
  <si>
    <t>13.65.4</t>
  </si>
  <si>
    <t>13.65.5</t>
  </si>
  <si>
    <t>13.66.1</t>
  </si>
  <si>
    <t>13.66.2</t>
  </si>
  <si>
    <t>13.66.3</t>
  </si>
  <si>
    <t>13.66.4</t>
  </si>
  <si>
    <t>13.66.5</t>
  </si>
  <si>
    <t>13.67.1</t>
  </si>
  <si>
    <t>13.67.2</t>
  </si>
  <si>
    <t>13.67.3</t>
  </si>
  <si>
    <t>13.67.4</t>
  </si>
  <si>
    <t>13.67.5</t>
  </si>
  <si>
    <t>13.68.1</t>
  </si>
  <si>
    <t>13.68.2</t>
  </si>
  <si>
    <t>13.68.3</t>
  </si>
  <si>
    <t>13.68.4</t>
  </si>
  <si>
    <t>13.68.5</t>
  </si>
  <si>
    <t>13.69.1</t>
  </si>
  <si>
    <t>13.69.2</t>
  </si>
  <si>
    <t>13.69.3</t>
  </si>
  <si>
    <t>13.69.4</t>
  </si>
  <si>
    <t>13.69.5</t>
  </si>
  <si>
    <t>13.69.6</t>
  </si>
  <si>
    <t>13.69.7</t>
  </si>
  <si>
    <t>13.69.8</t>
  </si>
  <si>
    <t>13.70.1</t>
  </si>
  <si>
    <t>13.70.2</t>
  </si>
  <si>
    <t>13.70.3</t>
  </si>
  <si>
    <t>13.70.4</t>
  </si>
  <si>
    <t>13.70.5</t>
  </si>
  <si>
    <t>13.70.6</t>
  </si>
  <si>
    <t>13.70.7</t>
  </si>
  <si>
    <t>13.70.8</t>
  </si>
  <si>
    <t>13.71.1</t>
  </si>
  <si>
    <t>13.71.2</t>
  </si>
  <si>
    <t>13.71.3</t>
  </si>
  <si>
    <t>13.71.4</t>
  </si>
  <si>
    <t>13.71.5</t>
  </si>
  <si>
    <t>13.71.6</t>
  </si>
  <si>
    <t>13.71.7</t>
  </si>
  <si>
    <t>13.71.8</t>
  </si>
  <si>
    <t>13.71.9</t>
  </si>
  <si>
    <t>14.1.1.1</t>
  </si>
  <si>
    <t>14.1.1.2</t>
  </si>
  <si>
    <t>14.1.1.3</t>
  </si>
  <si>
    <t>14.1.2.1</t>
  </si>
  <si>
    <t>14.1.2.2</t>
  </si>
  <si>
    <t>14.1.2.3</t>
  </si>
  <si>
    <t>14.1.3.1</t>
  </si>
  <si>
    <t>14.1.3.2</t>
  </si>
  <si>
    <t>14.1.3.3</t>
  </si>
  <si>
    <t>14.1.4.1</t>
  </si>
  <si>
    <t>14.1.4.2</t>
  </si>
  <si>
    <t>14.1.5.1</t>
  </si>
  <si>
    <t>14.1.5.2</t>
  </si>
  <si>
    <t>14.1.6.1</t>
  </si>
  <si>
    <t>14.1.6.2</t>
  </si>
  <si>
    <t>14.1.6.3</t>
  </si>
  <si>
    <t>14.1.6.4</t>
  </si>
  <si>
    <t>14.1.7.1</t>
  </si>
  <si>
    <t>14.1.7.2</t>
  </si>
  <si>
    <t>14.1.8.1</t>
  </si>
  <si>
    <t>14.1.8.2</t>
  </si>
  <si>
    <t>14.1.8.3</t>
  </si>
  <si>
    <t>14.1.8.4</t>
  </si>
  <si>
    <t>14.1.8.5</t>
  </si>
  <si>
    <t>14.1.9.1</t>
  </si>
  <si>
    <t>14.1.9.2</t>
  </si>
  <si>
    <t>14.1.9.3</t>
  </si>
  <si>
    <t>14.1.9.4</t>
  </si>
  <si>
    <t>14.1.9.5</t>
  </si>
  <si>
    <t>14.1.10.1</t>
  </si>
  <si>
    <t>14.1.10.2</t>
  </si>
  <si>
    <t>14.1.10.3</t>
  </si>
  <si>
    <t>14.1.10.4</t>
  </si>
  <si>
    <t>14.1.10.5</t>
  </si>
  <si>
    <t>14.1.11.1</t>
  </si>
  <si>
    <t>14.1.11.2</t>
  </si>
  <si>
    <t>14.1.11.3</t>
  </si>
  <si>
    <t>14.1.11.4</t>
  </si>
  <si>
    <t>14.1.11.5</t>
  </si>
  <si>
    <t>14.1.12.1</t>
  </si>
  <si>
    <t>14.1.12.2</t>
  </si>
  <si>
    <t>14.1.12.3</t>
  </si>
  <si>
    <t>14.1.12.4</t>
  </si>
  <si>
    <t>14.1.13.1</t>
  </si>
  <si>
    <t>14.1.13.2</t>
  </si>
  <si>
    <t>14.1.13.3</t>
  </si>
  <si>
    <t>14.1.13.4</t>
  </si>
  <si>
    <t>14.1.14.1</t>
  </si>
  <si>
    <t>14.1.14.2</t>
  </si>
  <si>
    <t>14.1.14.3</t>
  </si>
  <si>
    <t>14.1.14.4</t>
  </si>
  <si>
    <t>14.1.15.1</t>
  </si>
  <si>
    <t>14.1.15.2</t>
  </si>
  <si>
    <t>14.1.15.3</t>
  </si>
  <si>
    <t>14.1.15.4</t>
  </si>
  <si>
    <t>14.1.16.1</t>
  </si>
  <si>
    <t>14.1.16.2</t>
  </si>
  <si>
    <t>14.1.16.3</t>
  </si>
  <si>
    <t>14.1.16.4</t>
  </si>
  <si>
    <t>14.1.17.1</t>
  </si>
  <si>
    <t>14.1.17.2</t>
  </si>
  <si>
    <t>14.1.17.3</t>
  </si>
  <si>
    <t>14.1.17.4</t>
  </si>
  <si>
    <t>14.1.18.1</t>
  </si>
  <si>
    <t>14.1.18.2</t>
  </si>
  <si>
    <t>14.1.18.3</t>
  </si>
  <si>
    <t>14.1.19.1</t>
  </si>
  <si>
    <t>14.1.19.2</t>
  </si>
  <si>
    <t>14.1.19.3</t>
  </si>
  <si>
    <t>14.1.20.1</t>
  </si>
  <si>
    <t>14.1.20.2</t>
  </si>
  <si>
    <t>14.1.20.3</t>
  </si>
  <si>
    <t>14.1.20.4</t>
  </si>
  <si>
    <t>14.1.21.1</t>
  </si>
  <si>
    <t>14.1.21.2</t>
  </si>
  <si>
    <t>14.1.21.3</t>
  </si>
  <si>
    <t>14.1.21.4</t>
  </si>
  <si>
    <t>14.1.22.1</t>
  </si>
  <si>
    <t>14.1.22.2</t>
  </si>
  <si>
    <t>14.1.22.3</t>
  </si>
  <si>
    <t>14.1.22.4</t>
  </si>
  <si>
    <t>14.1.23.1</t>
  </si>
  <si>
    <t>14.1.23.2</t>
  </si>
  <si>
    <t>14.1.23.3</t>
  </si>
  <si>
    <t>14.1.23.4</t>
  </si>
  <si>
    <t>14.1.24.1</t>
  </si>
  <si>
    <t>14.1.24.2</t>
  </si>
  <si>
    <t>14.1.24.3</t>
  </si>
  <si>
    <t>14.1.24.4</t>
  </si>
  <si>
    <t>14.1.25.1</t>
  </si>
  <si>
    <t>14.1.25.2</t>
  </si>
  <si>
    <t>14.1.25.3</t>
  </si>
  <si>
    <t>14.1.27.1</t>
  </si>
  <si>
    <t>14.1.27.2</t>
  </si>
  <si>
    <t>14.1.27.3</t>
  </si>
  <si>
    <t>14.1.28.1</t>
  </si>
  <si>
    <t>14.1.28.2</t>
  </si>
  <si>
    <t>14.1.28.3</t>
  </si>
  <si>
    <t>14.1.29.1</t>
  </si>
  <si>
    <t>14.1.29.2</t>
  </si>
  <si>
    <t>14.1.29.3</t>
  </si>
  <si>
    <t>14.1.30.1</t>
  </si>
  <si>
    <t>14.1.30.2</t>
  </si>
  <si>
    <t>14.1.30.3</t>
  </si>
  <si>
    <t>14.1.31.1</t>
  </si>
  <si>
    <t>14.1.31.2</t>
  </si>
  <si>
    <t>14.1.31.3</t>
  </si>
  <si>
    <t>14.1.32.1</t>
  </si>
  <si>
    <t>14.1.32.2</t>
  </si>
  <si>
    <t>14.1.32.3</t>
  </si>
  <si>
    <t>14.1.33.1</t>
  </si>
  <si>
    <t>14.1.33.2</t>
  </si>
  <si>
    <t>14.1.33.3</t>
  </si>
  <si>
    <t>14.1.34.1</t>
  </si>
  <si>
    <t>14.1.34.2</t>
  </si>
  <si>
    <t>14.1.34.3</t>
  </si>
  <si>
    <t>14.1.35.1</t>
  </si>
  <si>
    <t>14.1.35.2</t>
  </si>
  <si>
    <t>14.1.35.3</t>
  </si>
  <si>
    <t>14.1.36.2</t>
  </si>
  <si>
    <t>14.1.36.1</t>
  </si>
  <si>
    <t>14.1.36.3</t>
  </si>
  <si>
    <t>14.1.37.1</t>
  </si>
  <si>
    <t>14.1.37.2</t>
  </si>
  <si>
    <t>14.1.37.3</t>
  </si>
  <si>
    <t>14.1.38.1</t>
  </si>
  <si>
    <t>14.1.38.2</t>
  </si>
  <si>
    <t>14.1.38.3</t>
  </si>
  <si>
    <t>14.1.39.1</t>
  </si>
  <si>
    <t>14.1.39.2</t>
  </si>
  <si>
    <t>14.1.39.3</t>
  </si>
  <si>
    <t>14.1.40.1</t>
  </si>
  <si>
    <t>14.1.40.2</t>
  </si>
  <si>
    <t>14.1.40.3</t>
  </si>
  <si>
    <t>14.1.41.1</t>
  </si>
  <si>
    <t>14.1.41.2</t>
  </si>
  <si>
    <t>14.1.41.3</t>
  </si>
  <si>
    <t>14.1.42.1</t>
  </si>
  <si>
    <t>14.1.42.2</t>
  </si>
  <si>
    <t>14.1.42.3</t>
  </si>
  <si>
    <t>14.1.43.1</t>
  </si>
  <si>
    <t>14.1.43.2</t>
  </si>
  <si>
    <t>14.1.43.3</t>
  </si>
  <si>
    <t>14.1.44.1</t>
  </si>
  <si>
    <t>14.1.44.2</t>
  </si>
  <si>
    <t>14.1.44.3</t>
  </si>
  <si>
    <t>14.1.45.1</t>
  </si>
  <si>
    <t>14.1.45.2</t>
  </si>
  <si>
    <t>14.1.45.3</t>
  </si>
  <si>
    <t>14.1.46.1</t>
  </si>
  <si>
    <t>14.1.46.2</t>
  </si>
  <si>
    <t>14.1.46.3</t>
  </si>
  <si>
    <t>14.1.46.4</t>
  </si>
  <si>
    <t>14.1.47.1</t>
  </si>
  <si>
    <t>14.1.64.1</t>
  </si>
  <si>
    <t>14.1.47.2</t>
  </si>
  <si>
    <t>14.1.47.3</t>
  </si>
  <si>
    <t>14.1.47.4</t>
  </si>
  <si>
    <t>14.1.48.1</t>
  </si>
  <si>
    <t>14.1.48.2</t>
  </si>
  <si>
    <t>14.1.48.3</t>
  </si>
  <si>
    <t>14.1.48.4</t>
  </si>
  <si>
    <t>14.1.49.1</t>
  </si>
  <si>
    <t>14.1.49.2</t>
  </si>
  <si>
    <t>14.1.49.3</t>
  </si>
  <si>
    <t>14.1.50.1</t>
  </si>
  <si>
    <t>14.1.50.2</t>
  </si>
  <si>
    <t>14.1.50.3</t>
  </si>
  <si>
    <t>14.1.51.1</t>
  </si>
  <si>
    <t>14.1.51.2</t>
  </si>
  <si>
    <t>14.1.51.3</t>
  </si>
  <si>
    <t>14.1.52.1</t>
  </si>
  <si>
    <t>14.1.52.2</t>
  </si>
  <si>
    <t>14.1.52.3</t>
  </si>
  <si>
    <t>14.1.53.1</t>
  </si>
  <si>
    <t>14.1.53.2</t>
  </si>
  <si>
    <t>14.1.53.3</t>
  </si>
  <si>
    <t>14.1.54.1</t>
  </si>
  <si>
    <t>14.1.54.2</t>
  </si>
  <si>
    <t>14.1.54.3</t>
  </si>
  <si>
    <t>14.1.55.1</t>
  </si>
  <si>
    <t>14.1.55.2</t>
  </si>
  <si>
    <t>14.1.55.3</t>
  </si>
  <si>
    <t>14.1.56.1</t>
  </si>
  <si>
    <t>14.1.56.2</t>
  </si>
  <si>
    <t>14.1.56.3</t>
  </si>
  <si>
    <t>14.1.57.1</t>
  </si>
  <si>
    <t>14.1.57.2</t>
  </si>
  <si>
    <t>14.1.57.3</t>
  </si>
  <si>
    <t>14.1.58.1</t>
  </si>
  <si>
    <t>14.1.58.2</t>
  </si>
  <si>
    <t>14.1.58.3</t>
  </si>
  <si>
    <t>14.1.59.1</t>
  </si>
  <si>
    <t>14.1.59.2</t>
  </si>
  <si>
    <t>14.1.59.3</t>
  </si>
  <si>
    <t>14.1.60.1</t>
  </si>
  <si>
    <t>14.1.60.2</t>
  </si>
  <si>
    <t>14.1.61.1</t>
  </si>
  <si>
    <t>14.1.61.2</t>
  </si>
  <si>
    <t>14.1.61.3</t>
  </si>
  <si>
    <t>14.1.62.1</t>
  </si>
  <si>
    <t>14.1.63.1</t>
  </si>
  <si>
    <t>14.1.63.2</t>
  </si>
  <si>
    <t>14.1.63.3</t>
  </si>
  <si>
    <t>14.1.29.4</t>
  </si>
  <si>
    <t>14.1.30.4</t>
  </si>
  <si>
    <t>14.1.49.4</t>
  </si>
  <si>
    <t>14.1.50.4</t>
  </si>
  <si>
    <t>14.1.58.4</t>
  </si>
  <si>
    <t>14.1.58.5</t>
  </si>
  <si>
    <t>14.1.58.6</t>
  </si>
  <si>
    <t>14.1.58.7</t>
  </si>
  <si>
    <t>14.1.58.8</t>
  </si>
  <si>
    <t>14.1.58.9</t>
  </si>
  <si>
    <t>14.1.58.10</t>
  </si>
  <si>
    <t>14.1.58.11</t>
  </si>
  <si>
    <t>14.1.59.4</t>
  </si>
  <si>
    <t>14.1.59.5</t>
  </si>
  <si>
    <t>14.1.59.6</t>
  </si>
  <si>
    <t>14.1.59.7</t>
  </si>
  <si>
    <t>14.1.59.8</t>
  </si>
  <si>
    <t>14.1.59.9</t>
  </si>
  <si>
    <t>14.1.59.10</t>
  </si>
  <si>
    <t>14.1.59.11</t>
  </si>
  <si>
    <t>14.1.62.2</t>
  </si>
  <si>
    <t>14.1.62.3</t>
  </si>
  <si>
    <t>14.1.64.2</t>
  </si>
  <si>
    <t>14.1.64.3</t>
  </si>
  <si>
    <t>14.1.65.1</t>
  </si>
  <si>
    <t>14.1.66.1</t>
  </si>
  <si>
    <t>14.1.66.2</t>
  </si>
  <si>
    <t>14.1.66.3</t>
  </si>
  <si>
    <t>14.1.66.4</t>
  </si>
  <si>
    <t>14.1.66.5</t>
  </si>
  <si>
    <t>14.2.1.1</t>
  </si>
  <si>
    <t>14.2.1.2</t>
  </si>
  <si>
    <t>14.2.1.3</t>
  </si>
  <si>
    <t>14.2.1.4</t>
  </si>
  <si>
    <t>14.2.1.5</t>
  </si>
  <si>
    <t>14.2.8</t>
  </si>
  <si>
    <t>14.2.2.1</t>
  </si>
  <si>
    <t>14.2.2.2</t>
  </si>
  <si>
    <t>14.2.2.3</t>
  </si>
  <si>
    <t>14.2.3.1</t>
  </si>
  <si>
    <t>14.2.3.2</t>
  </si>
  <si>
    <t>14.2.3.3</t>
  </si>
  <si>
    <t>14.2.4.1</t>
  </si>
  <si>
    <t>14.2.5.1</t>
  </si>
  <si>
    <t>14.2.5.3</t>
  </si>
  <si>
    <t>14.2.5.2</t>
  </si>
  <si>
    <t>14.2.5.4</t>
  </si>
  <si>
    <t>14.2.5.5</t>
  </si>
  <si>
    <t>14.2.6.1</t>
  </si>
  <si>
    <t>14.2.7.1</t>
  </si>
  <si>
    <t>14.2.14.1</t>
  </si>
  <si>
    <t>14.2.6.2</t>
  </si>
  <si>
    <t>14.2.6.3</t>
  </si>
  <si>
    <t>14.2.7.2</t>
  </si>
  <si>
    <t>14.2.7.3</t>
  </si>
  <si>
    <t>14.2.8.1</t>
  </si>
  <si>
    <t>14.2.8.2</t>
  </si>
  <si>
    <t>14.2.8.3</t>
  </si>
  <si>
    <t>14.2.9</t>
  </si>
  <si>
    <t>14.2.9.1</t>
  </si>
  <si>
    <t>14.3.9.1</t>
  </si>
  <si>
    <t>14.2.9.2</t>
  </si>
  <si>
    <t>14.2.9.3</t>
  </si>
  <si>
    <t>14.2.10</t>
  </si>
  <si>
    <t>14.2.10.1</t>
  </si>
  <si>
    <t>14.2.10.2</t>
  </si>
  <si>
    <t>14.2.10.3</t>
  </si>
  <si>
    <t>14.2.11</t>
  </si>
  <si>
    <t>14.2.11.1</t>
  </si>
  <si>
    <t>14.2.11.2</t>
  </si>
  <si>
    <t>14.2.12</t>
  </si>
  <si>
    <t>14.2.12.1</t>
  </si>
  <si>
    <t>14.2.12.2</t>
  </si>
  <si>
    <t>14.2.12.3</t>
  </si>
  <si>
    <t>14.2.12.4</t>
  </si>
  <si>
    <t>14.2.12.5</t>
  </si>
  <si>
    <t>14.2.12.6</t>
  </si>
  <si>
    <t>14.2.12.7</t>
  </si>
  <si>
    <t>14.2.12.8</t>
  </si>
  <si>
    <t>14.2.12.9</t>
  </si>
  <si>
    <t>14.2.12.10</t>
  </si>
  <si>
    <t>14.2.12.11</t>
  </si>
  <si>
    <t>14.2.13</t>
  </si>
  <si>
    <t>14.2.13.1</t>
  </si>
  <si>
    <t>14.2.13.2</t>
  </si>
  <si>
    <t>14.2.14</t>
  </si>
  <si>
    <t>14.2.14.2</t>
  </si>
  <si>
    <t>14.2.14.3</t>
  </si>
  <si>
    <t>14.3.1.1</t>
  </si>
  <si>
    <t>14.3.2.2</t>
  </si>
  <si>
    <t>14.3.1.2</t>
  </si>
  <si>
    <t>14.3.1.3</t>
  </si>
  <si>
    <t>14.3.2.1</t>
  </si>
  <si>
    <t>14.3.2.3</t>
  </si>
  <si>
    <t>14.3.3.1</t>
  </si>
  <si>
    <t>14.3.3.2</t>
  </si>
  <si>
    <t>14.3.3.3</t>
  </si>
  <si>
    <t>14.3.4.1</t>
  </si>
  <si>
    <t>14.3.4.2</t>
  </si>
  <si>
    <t>14.3.4.3</t>
  </si>
  <si>
    <t>14.3.5.1</t>
  </si>
  <si>
    <t>14.3.6.1</t>
  </si>
  <si>
    <t>14.3.5.2</t>
  </si>
  <si>
    <t>14.3.5.3</t>
  </si>
  <si>
    <t>14.3.6.2</t>
  </si>
  <si>
    <t>14.3.6.3</t>
  </si>
  <si>
    <t>14.3.7.1</t>
  </si>
  <si>
    <t>14.3.7.2</t>
  </si>
  <si>
    <t>14.3.7.3</t>
  </si>
  <si>
    <t>14.3.8.1</t>
  </si>
  <si>
    <t>14.3.8.2</t>
  </si>
  <si>
    <t>14.3.8.3</t>
  </si>
  <si>
    <t>14.3.9.2</t>
  </si>
  <si>
    <t>14.3.9.3</t>
  </si>
  <si>
    <t>14.3.10.1</t>
  </si>
  <si>
    <t>14.3.10.2</t>
  </si>
  <si>
    <t>14.3.10.3</t>
  </si>
  <si>
    <t>14.3.11.1</t>
  </si>
  <si>
    <t>14.3.11.3</t>
  </si>
  <si>
    <t>14.3.11.2</t>
  </si>
  <si>
    <t>14.3.12.1</t>
  </si>
  <si>
    <t>14.3.12.2</t>
  </si>
  <si>
    <t>14.3.12.3</t>
  </si>
  <si>
    <t>14.3.13.1</t>
  </si>
  <si>
    <t>14.3.13.2</t>
  </si>
  <si>
    <t>14.3.13.3</t>
  </si>
  <si>
    <t>14.3.14.1</t>
  </si>
  <si>
    <t>14.3.14.2</t>
  </si>
  <si>
    <t>14.3.14.3</t>
  </si>
  <si>
    <t>14.3.15.1</t>
  </si>
  <si>
    <t>14.3.15.3</t>
  </si>
  <si>
    <t>14.3.15.2</t>
  </si>
  <si>
    <t>14.3.16.1</t>
  </si>
  <si>
    <t>14.3.16.2</t>
  </si>
  <si>
    <t>14.3.16.3</t>
  </si>
  <si>
    <t>14.3.18.1</t>
  </si>
  <si>
    <t>14.3.18.2</t>
  </si>
  <si>
    <t>14.3.18.3</t>
  </si>
  <si>
    <t>14.3.18.4</t>
  </si>
  <si>
    <t>14.3.19.1</t>
  </si>
  <si>
    <t>14.3.19.4</t>
  </si>
  <si>
    <t>14.3.19.2</t>
  </si>
  <si>
    <t>14.3.19.3</t>
  </si>
  <si>
    <t>14.3.20.1</t>
  </si>
  <si>
    <t>14.3.20.2</t>
  </si>
  <si>
    <t>14.3.20.3</t>
  </si>
  <si>
    <t>14.3.21.1</t>
  </si>
  <si>
    <t>14.3.21.2</t>
  </si>
  <si>
    <t>14.3.21.3</t>
  </si>
  <si>
    <t>14.3.22.1</t>
  </si>
  <si>
    <t>14.3.22.2</t>
  </si>
  <si>
    <t>14.3.22.3</t>
  </si>
  <si>
    <t>14.3.23.1</t>
  </si>
  <si>
    <t>14.3.23.2</t>
  </si>
  <si>
    <t>14.3.23.3</t>
  </si>
  <si>
    <t>14.3.24.1</t>
  </si>
  <si>
    <t>14.3.26.1</t>
  </si>
  <si>
    <t>14.3.24.2</t>
  </si>
  <si>
    <t>14.3.24.3</t>
  </si>
  <si>
    <t>14.3.25.1</t>
  </si>
  <si>
    <t>14.3.25.2</t>
  </si>
  <si>
    <t>14.3.25.3</t>
  </si>
  <si>
    <t>14.3.26.2</t>
  </si>
  <si>
    <t>14.3.26.3</t>
  </si>
  <si>
    <t>14.3.27.1</t>
  </si>
  <si>
    <t>14.3.27.2</t>
  </si>
  <si>
    <t>14.3.27.3</t>
  </si>
  <si>
    <t>14.3.28.1</t>
  </si>
  <si>
    <t>14.3.28.2</t>
  </si>
  <si>
    <t>14.3.28.3</t>
  </si>
  <si>
    <t>14.3.28.4</t>
  </si>
  <si>
    <t>14.3.29.1</t>
  </si>
  <si>
    <t>14.3.29.4</t>
  </si>
  <si>
    <t>14.3.29.2</t>
  </si>
  <si>
    <t>14.3.29.3</t>
  </si>
  <si>
    <t>14.3.30.1</t>
  </si>
  <si>
    <t>14.3.31.1</t>
  </si>
  <si>
    <t>14.3.31.2</t>
  </si>
  <si>
    <t>14.3.31.3</t>
  </si>
  <si>
    <t>14.3.31.4</t>
  </si>
  <si>
    <t>14.3.31.5</t>
  </si>
  <si>
    <t>14.3.32.1</t>
  </si>
  <si>
    <t>14.3.32.3</t>
  </si>
  <si>
    <t>14.3.32.6</t>
  </si>
  <si>
    <t>14.3.32.5</t>
  </si>
  <si>
    <t>14.3.32.2</t>
  </si>
  <si>
    <t>14.3.32.4</t>
  </si>
  <si>
    <t>14.3.32.7</t>
  </si>
  <si>
    <t>14.3.32.8</t>
  </si>
  <si>
    <t>14.3.32.9</t>
  </si>
  <si>
    <t>14.3.32.10</t>
  </si>
  <si>
    <t>14.3.32.11</t>
  </si>
  <si>
    <t>16.1.1</t>
  </si>
  <si>
    <t>16.1.2</t>
  </si>
  <si>
    <t>SERVIÇO PÚBLICO FEDERAL</t>
  </si>
  <si>
    <t>MINISTÉRIO DA EDUCAÇÃO</t>
  </si>
  <si>
    <t>INSTITUTO FEDERAL DE EDUCAÇÃO, CIÊNCIA E TECNOLOGIA DO SERTÃO PERNAMBUCANO</t>
  </si>
  <si>
    <t>PRÓ-REITORIA DE DESENVOLVIMENTO INSTITUCIONAL - PRODI</t>
  </si>
  <si>
    <t>DIRETORIA DE EXPANSÃO, REESTRUTURAÇÃO E OBRAS</t>
  </si>
  <si>
    <t>COMPOSIÇÃO  018</t>
  </si>
  <si>
    <t>COMPOSIÇÃO 035</t>
  </si>
  <si>
    <t>COMPOSIÇAO 044</t>
  </si>
  <si>
    <t>COMPOSIÇÃO 089</t>
  </si>
  <si>
    <t>COMPOSIÇÃO 090</t>
  </si>
  <si>
    <t>COMPOSIÇÃO 091</t>
  </si>
  <si>
    <t>COMPOSIÇÃO 092</t>
  </si>
  <si>
    <t>COMPOSIÇÃO 093</t>
  </si>
  <si>
    <t>COMPOSIÇÃO 094</t>
  </si>
  <si>
    <t>COMPOSIÇÃO 095</t>
  </si>
  <si>
    <t>COMPOSIÇÃO 096</t>
  </si>
  <si>
    <t>COMPOSIÇÃO 097</t>
  </si>
  <si>
    <t>Cliente:</t>
  </si>
  <si>
    <t>Obra:</t>
  </si>
  <si>
    <t>Local:</t>
  </si>
  <si>
    <t>COMPOSIÇÃO UNITÁRIA</t>
  </si>
  <si>
    <t>Prazo:</t>
  </si>
  <si>
    <t>6 meses</t>
  </si>
  <si>
    <t>CONECTOR CABO-HASTE EM BRONZE NATURAL PARA 2 CABOS COBRE DE 16MM² A 70MM² COM GRAMPO "U" E PORCAS DE AÇO GALV.REF:TEL-583 OU SIMILAR - FORNECIMENTO E INSTALAÇÃO</t>
  </si>
  <si>
    <t>CONECTOR CABO-HASTE EM BRONZE NATURAL PARA 2 CABOS COBRE DE 16MM² A 70MM² COM GRAMPO "U" E PORCAS DE AÇO GALV.REF:TEL-583 OU SIMILAR</t>
  </si>
  <si>
    <t>14.2.13.3</t>
  </si>
  <si>
    <t>11848/ORSE</t>
  </si>
  <si>
    <t>COMPOSIÇÃO 098</t>
  </si>
  <si>
    <t>BDI 26,28%:</t>
  </si>
  <si>
    <t>SUB TOTAL (SEM BDI):</t>
  </si>
  <si>
    <t>PRAZO DE EXECUÇÃO:</t>
  </si>
  <si>
    <t>TOTAL GERAL DO ORÇAMENTO COM BDI:</t>
  </si>
  <si>
    <t>Obs. 01:</t>
  </si>
  <si>
    <t>Obs. 02:</t>
  </si>
  <si>
    <t>CAIXA DE PASSAGEM 60X60X70CM FUNDO BRITA COM TAMPA</t>
  </si>
  <si>
    <t>CAIXA DE PASSAGEM 80X80X62CM FUNDO BRITA COM TAMPA</t>
  </si>
  <si>
    <t>MASSA PLÁSTICA ADESIVA – FORNECIMENTO E APLICAÇÃO</t>
  </si>
  <si>
    <t>V. UNITÁRIO</t>
  </si>
  <si>
    <t>V. TOTAL</t>
  </si>
  <si>
    <t>Lais Sampaio Machado</t>
  </si>
  <si>
    <t>Engenheira civil</t>
  </si>
  <si>
    <t>SIAPE: 2329263</t>
  </si>
  <si>
    <t>11.5</t>
  </si>
  <si>
    <t>11.5.1</t>
  </si>
  <si>
    <t>11.5.2</t>
  </si>
  <si>
    <t>11.5.3</t>
  </si>
  <si>
    <t>11.5.4</t>
  </si>
  <si>
    <t>11.5.5</t>
  </si>
  <si>
    <t>11.5.6</t>
  </si>
  <si>
    <t>11.5.7</t>
  </si>
  <si>
    <t>11.5.8</t>
  </si>
  <si>
    <t>88649</t>
  </si>
  <si>
    <t>RODAPÉ CERÂMICO DE 7CM DE ALTURA COM PLACAS TIPO GRÊS DE DIMENSÕES 45X45CM. AF_06/2014</t>
  </si>
  <si>
    <t>Reforma Alojamento dos estudantes</t>
  </si>
  <si>
    <t>1.6</t>
  </si>
  <si>
    <t>5.2</t>
  </si>
  <si>
    <t>5.3</t>
  </si>
  <si>
    <t>5.4</t>
  </si>
  <si>
    <t>5.5</t>
  </si>
  <si>
    <t>000 GRANITO CINZA POLIDO P/BANCADA E=2,5 CM</t>
  </si>
  <si>
    <t>GRANITO CINZA POLIDO P/BANCADA E=2,5 CM</t>
  </si>
  <si>
    <t>BANCADA DE GRANITO CINZA POLIDO E=2,5CM</t>
  </si>
  <si>
    <t>RETIRADA DE APARELHOS SANITARIOS</t>
  </si>
  <si>
    <t>73899/002</t>
  </si>
  <si>
    <t xml:space="preserve"> DEMOLICAO DE ALVENARIA DE TIJOLOS FURADOS S/REAPROVEITAMENTO </t>
  </si>
  <si>
    <t>RETIRADA DE ESQUADRIAS METALICAS</t>
  </si>
  <si>
    <t>73859/002</t>
  </si>
  <si>
    <t xml:space="preserve"> CAPINA E LIMPEZA MANUAL DE TERRENO </t>
  </si>
  <si>
    <t>73801/1</t>
  </si>
  <si>
    <t>DEMOLICAO DE PISO DE ALTA RESISTENCIA</t>
  </si>
  <si>
    <t xml:space="preserve">73802/001 </t>
  </si>
  <si>
    <t>DEMOLICAO DE REVESTIMENTO DE ARGAMASSA DE CAL E AREIA</t>
  </si>
  <si>
    <t xml:space="preserve"> REMOCAO DE AZULEJO E SUBSTRATO DE ADERENCIA EM ARGAMASSA</t>
  </si>
  <si>
    <t>MASSA ÚNICA, PARA RECEBIMENTO DE PINTURA, EM ARGAMASSA TRAÇO 1:2:8, PREPARO MANUAL, APLICADA MANUALMENTE EM FACES INTERNAS DE PAREDES, ESPESSURA DE 20MM, COM EXECUÇÃO DE TALISCAS. AF_06/2014</t>
  </si>
  <si>
    <t>DEMOLICAO DE CONCRETO SIMPLES</t>
  </si>
  <si>
    <t>REMOÇÃO DE ESQUADRIA DE FERRO ( SEM REAPROVEITAMENTO)</t>
  </si>
  <si>
    <t>REMOÇÃO DE TELHAMENTO COM TELHAS ONDULADAS FIBROCIMENTO OU ALUMINIO</t>
  </si>
  <si>
    <t>REMOÇÃO DE LAVATÓRIO</t>
  </si>
  <si>
    <t>FECHADURA DE EMBUTIR COM CILINDRO, EXTERNA, COMPLETA, ACABAMENTO PADRÃO POPULAR, INCLUSO EXECUÇÃO DE FURO - FORNECIMENTO E INSTALAÇÃO. AF_08/2015</t>
  </si>
  <si>
    <t>LASTRO DE CONCRETO, E = 5 CM, PREPARO MECÂNICO, INCLUSOS LANÇAMENTO</t>
  </si>
  <si>
    <t xml:space="preserve">TE, PVC, SOLDÁVEL, DN 50MM, INSTALADO EM PRUMADA DE ÁGUA - FORNECIMENTO E INSTALAÇÃO. AF_12/2014 </t>
  </si>
  <si>
    <t>UN AS 13,80</t>
  </si>
  <si>
    <t>REMOÇÃO DE ESQUADRIA DE MADEIRA, COM OU SEM BATENTE</t>
  </si>
  <si>
    <t>GRADE DE FERRO EM BARRA CHATA 3/16"</t>
  </si>
  <si>
    <t>73932/001</t>
  </si>
  <si>
    <t xml:space="preserve"> SOLEIRA DE MARMORE BRANCO, LARGURA 15CM, ESPESSURA 3CM, ASSENTADA SOBRE ARGAMASSA TRACO 1:4 (CIMENTO E AREIA)</t>
  </si>
  <si>
    <t xml:space="preserve"> SABONETEIRA DE SOBREPOR (FIXADA NA PAREDE), TIPO CONCHA, EM ACO INOXIDAVEL - FORNECIMENTO E INSTALACAO </t>
  </si>
  <si>
    <t>un</t>
  </si>
  <si>
    <t>3.58</t>
  </si>
  <si>
    <t>PORTA PAPEL TOALHA EM AÇO INOX, MOLDENOX OU SIMILAR</t>
  </si>
  <si>
    <t>PORTA TOALHA INOX PARA PAPEL TOALHA EM FOLHA</t>
  </si>
  <si>
    <t>PAPELEIRA EM AÇO INOX, DECA 2020 C40 OU SIMILAR</t>
  </si>
  <si>
    <t>01841/ORSE</t>
  </si>
  <si>
    <t>02900/ORSE</t>
  </si>
  <si>
    <t>PRATELEIRA EM COMPENSADO, REVESTIDO COM FÓRMICA</t>
  </si>
  <si>
    <t>01689/ORSE</t>
  </si>
  <si>
    <t>01881/ORSE</t>
  </si>
  <si>
    <t>PARAFUSO DE FIXAÇÃO COM BUCHA PLÁSTICA 8 MM</t>
  </si>
  <si>
    <t>PRATELEIRA EM COMPENSADO REVESTIDA COM FÓRMICA</t>
  </si>
  <si>
    <t>REVESTIMENTO CERÂMICO PARA PAREDES INTERNAS COM PLACAS TIPO GRÊS OU SEMI-GRÊS DE DIMENSÕES 20X20 CM APLICADAS EM AMBIENTES DE ÁREA MAIOR QUE 5 M² NA ALTURA INTEIRA DAS PAREDES. AF_06/2014</t>
  </si>
  <si>
    <t>CARGA MANUAL DE ENTULHO EM CAMINHAO BASCULANTE 6 M3</t>
  </si>
  <si>
    <t>72899</t>
  </si>
  <si>
    <t>TRANSPORTE DE ENTULHO COM CAMINHÃO BASCULANTE 6 M3, RODOVIA PAVIMENTADA, DMT ATE 0,5 KM</t>
  </si>
  <si>
    <t>9.6</t>
  </si>
  <si>
    <t>9.7</t>
  </si>
  <si>
    <t>9.8</t>
  </si>
  <si>
    <t>9.9</t>
  </si>
  <si>
    <t>9.10</t>
  </si>
  <si>
    <t>9.11</t>
  </si>
  <si>
    <t>9.12</t>
  </si>
  <si>
    <t>9.13</t>
  </si>
  <si>
    <t>9.14</t>
  </si>
  <si>
    <t>9.15</t>
  </si>
  <si>
    <t>9.16</t>
  </si>
  <si>
    <t>9.17</t>
  </si>
  <si>
    <t>9.18</t>
  </si>
  <si>
    <t>9.19</t>
  </si>
  <si>
    <t>9.20</t>
  </si>
  <si>
    <t>9.21</t>
  </si>
  <si>
    <t>9.22</t>
  </si>
  <si>
    <t xml:space="preserve">COMPOSIÇÃO 004 </t>
  </si>
  <si>
    <t>09408/ORSE</t>
  </si>
  <si>
    <t>BARRA DE APOIO EM AÇO INOX PARA LAVATÓRIO DECA REF. L510 OU SIMILAR</t>
  </si>
  <si>
    <t>02899/ORSE</t>
  </si>
  <si>
    <t>CABIDE EM AÇO INOX, DECA 2060 C40, ACABAMENTO CROMADO OU SIMILAR</t>
  </si>
  <si>
    <t>08837/ORSE</t>
  </si>
  <si>
    <t>BARRA DE APOIO PARA DEFICIENTES EM AÇO INOX L=80CM, Ø=1 1/2"</t>
  </si>
  <si>
    <t>BARRA DE APOIO PARA DEFICIENTES EM AÇO INOX L=80CM, Ø=1 1/2" ( CHUVEIRO)</t>
  </si>
  <si>
    <t>91015</t>
  </si>
  <si>
    <t>KIT DE PORTA DE MADEIRA PARA VERNIZ, SEMI-OCA (LEVE OU MÉDIA), PADRÃO MÉDIO, 80X210CM, ESPESSURA DE 3,5CM, ITENS INCLUSOS: DOBRADIÇAS, MONTAGEM E INSTALAÇÃO DO BATENTE, SEM FECHADURA - FORNECIMENTO E INSTALAÇÃO. AF_08/2015</t>
  </si>
  <si>
    <t>91016</t>
  </si>
  <si>
    <t>KIT DE PORTA DE MADEIRA PARA VERNIZ, SEMI-OCA (LEVE OU MÉDIA), PADRÃO MÉDIO, 90X210CM, ESPESSURA DE 3,5CM, ITENS INCLUSOS: DOBRADIÇAS, MONTAGEM E INSTALAÇÃO DO BATENTE, SEM FECHADURA - FORNECIMENTO E INSTALAÇÃO. AF_08/2015</t>
  </si>
  <si>
    <t>55960</t>
  </si>
  <si>
    <t>IMUNIZACAO DE MADEIRAMENTO PARA COBERTURA UTILIZANDO CUPINICIDA INCOLOR</t>
  </si>
  <si>
    <t>74236/1</t>
  </si>
  <si>
    <t>PLANTIO DE GRAMA BATATAIS EM PLACAS</t>
  </si>
  <si>
    <t>SERVIÇOS FINAIS</t>
  </si>
  <si>
    <t>BANCO ARTICULADO PARA BANHO COM PÉS DE APOIO 700X450MM (P/DEFICIENTES)</t>
  </si>
  <si>
    <t>09262/ORSE</t>
  </si>
  <si>
    <t>86885</t>
  </si>
  <si>
    <t>ENGATE FLEXÍVEL EM PLÁSTICO BRANCO, 1/2" X 40CM - FORNECIMENTO E INSTALAÇÃO. AF_12/2013</t>
  </si>
  <si>
    <t>86927</t>
  </si>
  <si>
    <t>TANQUE DE MÁRMORE SINTÉTICO SUSPENSO, 22L OU EQUIVALENTE, INCLUSO SIFÃO TIPO GARRAFA EM PVC, VÁLVULA PLÁSTICA E TORNEIRA DE METAL CROMADO PADRÃO POPULAR - FORNECIMENTO E INSTALAÇÃO. AF_12/2013</t>
  </si>
  <si>
    <t>73986/1</t>
  </si>
  <si>
    <t>FORRO DE GESSO EM PLACAS 60X60CM, ESPESSURA 1,2CM, INCLUSIVE FIXACAO COM ARAME</t>
  </si>
  <si>
    <t>94275</t>
  </si>
  <si>
    <t>ASSENTAMENTO DE GUIA (MEIO-FIO) EM TRECHO RETO, CONFECCIONADA EM CONCRETO PRÉ-FABRICADO, DIMENSÕES 100X15X13X20 CM (COMPRIMENTO X BASE INFERIOR X BASE SUPERIOR X ALTURA), PARA URBANIZAÇÃO INTERNA DE EMPREENDIMENTOS. AF_06/2016_P</t>
  </si>
  <si>
    <t>FORNECIMENTO E ASSENTAMENTO DE TUBO EM AÇO INOX 1 1/2"</t>
  </si>
  <si>
    <t>04430/ORSE</t>
  </si>
  <si>
    <t>1.13</t>
  </si>
  <si>
    <t>10997/SINAPI</t>
  </si>
  <si>
    <t>TUBO DE AÇO INOX 1 1/2" ESP.1,50MM</t>
  </si>
  <si>
    <t>SERRALHEIRO</t>
  </si>
  <si>
    <t>SOLDADOR</t>
  </si>
  <si>
    <t>ELETRODO AWS E-7018 (OK 48.04; WI 718) D=4MM (SOLDA ELETRICA)</t>
  </si>
  <si>
    <t>ARGAMASSA CIMENTO E AREIA TRAÇO T-1 (1:3) - 1 SACO CIMENTO 50KG / 3 PADIOLAS AREIA DIM. 0.35 X 0.45 X 0.23 M - CONFECÇÃO MECÂNICA E TRANSPORTE</t>
  </si>
  <si>
    <t>CAIXA DE INSPEÇÃO EM ALVENARIA DE TIJOLO MACIÇO 60X60X60CM, REVESTIDA INTERNAMENTO COM BARRA LISA (CIMENTO E AREIA, TRAÇO 1:4) E=2,0CM, COM TAMPA PRÉ-MOLDADA DE CONCRETO E FUNDO DE CONCRETO 15MPA TIPO C - ESCAVAÇÃO E CONFECÇÃO (ESGOTO)</t>
  </si>
  <si>
    <t>M3</t>
  </si>
  <si>
    <t>REMOÇÃO DE MADEIRAMENTO, EXCLUSIVE PEÇAS PRINCIPAIS</t>
  </si>
  <si>
    <t>BANCO ARTICULADO PARA BANHO COM PÉS DE APOIO 700X450MM (P/DEFICIENTES) - EM PLACA SÓLIDA DE FÓRMICA, SISTEMA DE TRAVAMENTO NA VERTICAL E FERRAGENS EM LATÃO</t>
  </si>
  <si>
    <t>93197</t>
  </si>
  <si>
    <t>CONTRAVERGA MOLDADA IN LOCO EM CONCRETO PARA VÃOS DE MAIS DE 1,5 M DE COMPRIMENTO. AF_03/2016</t>
  </si>
  <si>
    <t>FORRO</t>
  </si>
  <si>
    <t>92259</t>
  </si>
  <si>
    <t>INSTALAÇÃO DE TESOURA (INTEIRA OU MEIA), BIAPOIADA, EM MADEIRA NÃO APARELHADA, PARA VÃOS MAIORES OU IGUAIS A 3,0 M E MENORES QUE 6,0 M, INCLUSO IÇAMENTO. AF_12/2015</t>
  </si>
  <si>
    <t>1.7</t>
  </si>
  <si>
    <t>1.8</t>
  </si>
  <si>
    <t>1.9</t>
  </si>
  <si>
    <t>1.10</t>
  </si>
  <si>
    <t>1.11</t>
  </si>
  <si>
    <t>1.12</t>
  </si>
  <si>
    <t>1.14</t>
  </si>
  <si>
    <t>1.15</t>
  </si>
  <si>
    <t>1.16</t>
  </si>
  <si>
    <t>1.17</t>
  </si>
  <si>
    <t>8.10</t>
  </si>
  <si>
    <t>1.1.3</t>
  </si>
  <si>
    <t>1.1.4</t>
  </si>
  <si>
    <t>PINTURA</t>
  </si>
  <si>
    <t>COMPOSIÇÃO 018</t>
  </si>
  <si>
    <t>3.1.4</t>
  </si>
  <si>
    <t>3.1.5</t>
  </si>
  <si>
    <t>PAVIMENTAÇÃO</t>
  </si>
  <si>
    <t>00014/ORSE</t>
  </si>
  <si>
    <t>00077/ORSE</t>
  </si>
  <si>
    <t>00098/ORSE</t>
  </si>
  <si>
    <t>02323/ORSE</t>
  </si>
  <si>
    <t>02497/ORSE</t>
  </si>
  <si>
    <t>02624/ORSE</t>
  </si>
  <si>
    <t>03644/ORSE</t>
  </si>
  <si>
    <t>RAMPA PARA ACESSO DE DEFICIENTES, EM CONCRETO SIMPLES FCK=25MPA, DESEMPOLADA, COM PINTURA INDICATIVA EM NOVACOR, 02 DEMÃOS</t>
  </si>
  <si>
    <t>DEMOLIÇÃO DE CONCRETO SIMPLES COM MARTELETE E COMPRESSOR</t>
  </si>
  <si>
    <t>ATERRO DE CAIXÃO DE EDIIFICAÇÃO, COM FORNEC. DE AREIA, ADENSADA COM ÁGUA</t>
  </si>
  <si>
    <t>CONCRETO SIMPLES USINADO FCK=25MPA, BOMBEADO, LANÇADO E ADENSADO EM SUPERESTRUTURA</t>
  </si>
  <si>
    <t>PINTURA DE ACABAMENTO COM APLICAÇÃO DE 02 DEMÃOS DE TINTA NOVACOR OU SIMILAR</t>
  </si>
  <si>
    <t>ESCAVAÇÃO MANUAL DE VALA OU CAVA EM MATERIAL DE 1ª CATEGORIA, PROFUNDIDADE ATÉ 1,50M</t>
  </si>
  <si>
    <t>REMOÇÃO E REPOSIÇÃO DE MEIO-FIO</t>
  </si>
  <si>
    <t>ACABAMENTO DE SUPERFÍCIE DE PISO DE CONCRETO COM DESEMPOLAMENTO MANUAL</t>
  </si>
  <si>
    <t>PRATELEIRA EM CONCRETO ARMADO LARGURA = 30CM, ESP=5CM</t>
  </si>
  <si>
    <t>00096/ORSE</t>
  </si>
  <si>
    <t>00115/ORSE</t>
  </si>
  <si>
    <t>00140/ORSE</t>
  </si>
  <si>
    <t>CONCRETO SIMPLES USINADO FCK=15MPA, BOMBEADO, LANÇADO E ADENSADO EM SUPERESTRURA</t>
  </si>
  <si>
    <t>AÇO CA - 50 Ø 6,3 A 12,5MM, INCLUSIVE CORTE, DOBRAGEM, MONTAGEM E COLOCACAO DE FERRAGENS NAS FORMAS, PARA SUPERESTRUTURAS E FUNDAÇÕES</t>
  </si>
  <si>
    <t>FORMA PLANA PARA ESTRUTURAS, EM COMPENSADO RESINADO DE 12MM, 02 USOS, INCLUSIVE ESCORAMENTO - REVISADA 07.2015</t>
  </si>
  <si>
    <t>SOLEIRAS, BANCADAS E DIVISÓRIAS</t>
  </si>
  <si>
    <t>11.6</t>
  </si>
  <si>
    <t>11.7</t>
  </si>
  <si>
    <t>11.8</t>
  </si>
  <si>
    <t>11.9</t>
  </si>
  <si>
    <t>11.10</t>
  </si>
  <si>
    <t>12.5</t>
  </si>
  <si>
    <t>12.6</t>
  </si>
  <si>
    <t>12.7</t>
  </si>
  <si>
    <t>CHUVEIRO SIMPLES DE PLÁSTICO (HERC REF 1980 OU SIMILAR), C/ REGISTRO DE PRESSÃO DE PVC</t>
  </si>
  <si>
    <t>06038/SINAPI</t>
  </si>
  <si>
    <t>07608/SINAPI</t>
  </si>
  <si>
    <t>11680/SINAPI</t>
  </si>
  <si>
    <t>ENCANADOR OU BOMBEIRO HIDRAULICO</t>
  </si>
  <si>
    <t>REGISTRO DE PRESSAO PVC, ROSCAVEL, VOLANTE SIMPLES, DE 1/2"</t>
  </si>
  <si>
    <t>CHUVEIRO PLASTICO BRANCO SIMPLES 5 '' PARA ACOPLAR EM HASTE1/2 ", AGUA FRIA</t>
  </si>
  <si>
    <t>BRACO OU HASTE COM CANOPLA PLASTICA, 1/2 ", PARA CHUVEIRO SIMPLES</t>
  </si>
  <si>
    <t>92917</t>
  </si>
  <si>
    <t>EMBASAMENTO COM PEDRA ARGAMASSADA UTILIZANDO ARG. CIM/AREIA 1:4</t>
  </si>
  <si>
    <t>CONCRETO FCK=25 MPA, TRAÇO 1:2,3:2,7 (CIMENTO/AREIA MÉDIA/BRITA 1)</t>
  </si>
  <si>
    <t>LANÇAMENTO COM USO DE BALDES, ADENSAMENTO E ACABAMENTO DE CONCRETO</t>
  </si>
  <si>
    <t>INSTALAÇÕES HIDRAÚLICAS</t>
  </si>
  <si>
    <t>3.1.6</t>
  </si>
  <si>
    <t>3.1.7</t>
  </si>
  <si>
    <t>4.1.7</t>
  </si>
  <si>
    <t>5.1.3</t>
  </si>
  <si>
    <t>6.2.5</t>
  </si>
  <si>
    <t>6.8.2</t>
  </si>
  <si>
    <t>6.8.3</t>
  </si>
  <si>
    <t>6.8.4</t>
  </si>
  <si>
    <t>6.8.5</t>
  </si>
  <si>
    <t>6.8.6</t>
  </si>
  <si>
    <t>6.8.7</t>
  </si>
  <si>
    <t>7.1.3</t>
  </si>
  <si>
    <t>7.1.4</t>
  </si>
  <si>
    <t>7.1.5</t>
  </si>
  <si>
    <t>7.1.6</t>
  </si>
  <si>
    <t>7.1.7</t>
  </si>
  <si>
    <t>8.1.1</t>
  </si>
  <si>
    <t>8.1.2</t>
  </si>
  <si>
    <t>8.1.3</t>
  </si>
  <si>
    <t>8.2.3</t>
  </si>
  <si>
    <t>8.2.4</t>
  </si>
  <si>
    <t>8.2.5</t>
  </si>
  <si>
    <t>8.2.6</t>
  </si>
  <si>
    <t>MOVIMENTAÇÃO DE TERRA</t>
  </si>
  <si>
    <t>ESCAVAÇÃO MANUAL DE VALAS</t>
  </si>
  <si>
    <t>12.8</t>
  </si>
  <si>
    <t>12.9</t>
  </si>
  <si>
    <t>14.6</t>
  </si>
  <si>
    <t>14.7</t>
  </si>
  <si>
    <t>14.8</t>
  </si>
  <si>
    <t>14.9</t>
  </si>
  <si>
    <t>15.1</t>
  </si>
  <si>
    <t>15.2</t>
  </si>
  <si>
    <t>AUXILIAR TECNICO / ASSISTENTE DE ENGENHARIA ( TÉCNICO EM SEGURANÇA)</t>
  </si>
  <si>
    <t>1.1.5</t>
  </si>
  <si>
    <t>92760</t>
  </si>
  <si>
    <t>ARMAÇÃO DE PILAR OU VIGA DE UMA ESTRUTURA CONVENCIONAL DE CONCRETO ARMADO EM UM EDIFÍCIO DE MÚLTIPLOS PAVIMENTOS UTILIZANDO AÇO CA-50 DE 6.3 MM - MONTAGEM. AF_12/2015</t>
  </si>
  <si>
    <t>APLICAÇÃO DE FUNDO SELADOR ACRÍLICO EM PAREDES, UMA DEMÃO. AF_06/2014</t>
  </si>
  <si>
    <t>TUBO, PVC, SOLDÁVEL, DN 40MM, INSTALADO EM  PRUMADA DE ÁGUA - FORNECIMENTO E INSTALAÇÃO. AF_12/2014</t>
  </si>
  <si>
    <t>LUVA DE REDUÇÃO, PVC, SOLDÁVEL, DN 40MM X 32MM, INSTALADO EM RAMAL OU SUB-RAMAL DE ÁGUA - FORNECIMENTO E INSTALAÇÃO. AF_12/2014</t>
  </si>
  <si>
    <t xml:space="preserve">TE, PVC, SOLDÁVEL, DN 40MM, INSTALADO EM PRUMADA DE ÁGUA - FORNECIMENTO E INSTALAÇÃO. AF_12/2014 UN AS </t>
  </si>
  <si>
    <t xml:space="preserve">REGISTRO DE GAVETA BRUTO, LATÃO, ROSCÁVEL, 1 1/4, COM ACABAMENTO E CANOPLA CROMADOS, INSTALADO EM RESERVAÇÃO DE ÁGUA DE EDIFICAÇÃO QUE POSSUA RESERVATÓRIO DE FIBRA/FIBROCIMENTO FORNECIMENTO E INSTALAÇÃO. </t>
  </si>
  <si>
    <t xml:space="preserve"> REDUÇÃO EXCÊNTRICA, PVC, SERIE R, ÁGUA PLUVIAL, DN 75 X 50 MM, JUNTA ELÁSTICA, FORNECIDO E INSTALADO EM RAMAL DE ENCAMINHAMENTO. AF_12/2014</t>
  </si>
  <si>
    <t>LUVA SIMPLES, PVC, SERIE NORMAL, ESGOTO PREDIAL, DN 40 MM, JUNTA SOLDÁVEL, FORNECIDO E INSTALADO EM RAMAL DE DESCARGA OU RAMAL DE ESGOTO SANITÁRIO. AF_12/2014</t>
  </si>
  <si>
    <t>DEMOLIÇÃO DE PISO CIMENTADO</t>
  </si>
  <si>
    <t>DEMOLIÇÃO MANUAL DE PISO EM CONCRETO SIMPLES E/OU CIMENTADO</t>
  </si>
  <si>
    <t>BANCADA DE MÁRMORE BRANCO</t>
  </si>
  <si>
    <t xml:space="preserve"> BANCADA/ BANCA EM MARMORE, POLIDO, BRANCO COMUM, E= *3* CM</t>
  </si>
  <si>
    <t xml:space="preserve">PORTAO DE FERRO EM CHAPA GALVANIZADA PLANA 14 GSG </t>
  </si>
  <si>
    <t>87250</t>
  </si>
  <si>
    <t>REVESTIMENTO CERÂMICO PARA PISO COM PLACAS TIPO GRÊS DE DIMENSÕES 45X45 CM APLICADA EM AMBIENTES DE ÁREA ENTRE 5 M2 E 10 M2. AF_06/2014</t>
  </si>
  <si>
    <t>JANELA DE ALUMÍNIO DE CORRER, 4 FOLHAS, FIXAÇÃO COM ARGAMASSA, COM VIDROS, PADRONIZADA. AF_07/2016</t>
  </si>
  <si>
    <t xml:space="preserve"> PORTA EM AÇO DE ABRIR TIPO VENEZIANA SEM GUARNIÇÃO, 87X210CM, FIXAÇÃO COM PARAFUSOS - FORNECIMENTO E INSTALAÇÃO.(PORTA DOS ARMÁRIOS)</t>
  </si>
  <si>
    <t>ARMAÇÃO DE LAJE DE UMA ESTRUTURA CONVENCIONAL DE CONCRETO ARMADO EM UMEDIFÍCIO DE MÚLTIPLOS PAVIMENTOS UTILIZANDO AÇO CA-50 DE 6.3 MM - MONTAGEM</t>
  </si>
  <si>
    <t>3.10</t>
  </si>
  <si>
    <t>39022</t>
  </si>
  <si>
    <t>PORTA DE ABRIR EM ACO TIPO VENEZIANA, COM FUNDO ANTICORROSIVO / PRIMER DE PROTECAO, SEM GUARNICAO/ALIZAR/VISTA, 87 X 210 CM</t>
  </si>
  <si>
    <t>APICOAMENTO MANUAL DE SUPERFICIE DE CONCRETO</t>
  </si>
  <si>
    <t>PINTURA ESMALTE PAREDES</t>
  </si>
  <si>
    <t>73924/003</t>
  </si>
  <si>
    <t xml:space="preserve">PINTURA ESMALTE FOSCO, DUAS DEMAOS, SOBRE SUPERFICIE METALICA </t>
  </si>
  <si>
    <t>PINTURA DE ACABAMENTO COM APLICAÇÃO DE 02 DEMÃOS DE ESMALTE OU ÓLEO SOBRE PAREDE</t>
  </si>
  <si>
    <t>TINTA ESMALTE SINTÉTICO (CORALIT OU SIMILAR)</t>
  </si>
  <si>
    <t>02226/ORSE</t>
  </si>
  <si>
    <t>16.20</t>
  </si>
  <si>
    <t>94207</t>
  </si>
  <si>
    <t>TELHAMENTO COM TELHA ONDULADA DE FIBROCIMENTO E = 6 MM, COM RECOBRIMENTO LATERAL DE 1/4 DE ONDA PARA TELHADO COM INCLINAÇÃO MAIOR QUE 10°, COM ATÉ 2 ÁGUAS, INCLUSO IÇAMENTO. AF_06/2016</t>
  </si>
  <si>
    <t>74045/2</t>
  </si>
  <si>
    <t>CUMEEIRA TIPO SHED PARA TELHA DE FIBROCIMENTO ONDULADA, INCLUSO JUNTAS DE VEDACAO E ACESSORIOS DE FIXACAO</t>
  </si>
  <si>
    <t>92544</t>
  </si>
  <si>
    <t>TRAMA DE MADEIRA COMPOSTA POR TERÇAS PARA TELHADOS DE ATÉ 2 ÁGUAS PARA TELHA ESTRUTURAL DE FIBROCIMENTO, INCLUSO TRANSPORTE VERTICAL. AF_12/2015</t>
  </si>
  <si>
    <t>94581</t>
  </si>
  <si>
    <t>JANELA DE ALUMÍNIO MAXIM-AR, FIXAÇÃO COM ARGAMASSA, COM VIDROS, PADRONIZADA. AF_07/2016</t>
  </si>
  <si>
    <t>PAPELEIRA DE LOUÇA, DECA A480, 15 X 15CM OU SIMILAR</t>
  </si>
  <si>
    <t>PISOS</t>
  </si>
  <si>
    <t>74125/1</t>
  </si>
  <si>
    <t>ESPELHO CRISTAL ESPESSURA 4MM, COM MOLDURA DE MADEIRA</t>
  </si>
  <si>
    <t xml:space="preserve"> EXECUÇÃO DE PÁTIO/ESTACIONAMENTO EM PISO INTERTRAVADO, COM BLOCO RETANGULAR COR NATURAL DE 20 X 10 CM, ESPESSURA 6 CM. AF_12/2015 </t>
  </si>
  <si>
    <t>72136</t>
  </si>
  <si>
    <t>PISO INDUSTRIAL DE ALTA RESISTENCIA, ESPESSURA 8MM, INCLUSO JUNTAS DE DILATACAO PLASTICAS E POLIMENTO MECANIZADO</t>
  </si>
  <si>
    <t>73850/001</t>
  </si>
  <si>
    <t xml:space="preserve"> RODAPE EM MARMORITE, ALTURA 10CM </t>
  </si>
  <si>
    <t xml:space="preserve"> PORTA EM AÇO DE ABRIR TIPO VENEZIANA SEM GUARNIÇÃO,  FIXAÇÃO COM PARAFUSOS - FORNECIMENTO E INSTALAÇÃO.(PORTA DOS ARMÁRIOS)</t>
  </si>
  <si>
    <t>COMPOSIÇÃO 022</t>
  </si>
  <si>
    <t>COMPOSIÇÃO 025</t>
  </si>
  <si>
    <t>COMPOSIÇÃO 027</t>
  </si>
  <si>
    <t>11.11</t>
  </si>
  <si>
    <t>6 MESES</t>
  </si>
  <si>
    <t>5.2.1</t>
  </si>
  <si>
    <t>5.2.2</t>
  </si>
  <si>
    <t>5.2.3</t>
  </si>
  <si>
    <t>5.2.4</t>
  </si>
  <si>
    <t>86931</t>
  </si>
  <si>
    <t>VASO SANITÁRIO SIFONADO COM CAIXA ACOPLADA LOUÇA BRANCA - PADRÃO MÉDIO, INCLUSO ENGATE FLEXÍVEL EM PLÁSTICO BRANCO, 1/2 X 40CM - FORNECIMENTO E INSTALAÇÃO. AF_12/2013</t>
  </si>
  <si>
    <t>89750</t>
  </si>
  <si>
    <t>CURVA LONGA 90 GRAUS, PVC, SERIE NORMAL, ESGOTO PREDIAL, DN 100 MM, JUNTA ELÁSTICA, FORNECIDO E INSTALADO EM RAMAL DE DESCARGA OU RAMAL DE ESGOTO SANITÁRIO. AF_12/2014</t>
  </si>
  <si>
    <t>REMOCAO DE TOMADAS OU INTERRUPTORES ELETRICOS</t>
  </si>
  <si>
    <t>REMOÇÃO DE FIAÇÃO ELÉTRICA</t>
  </si>
  <si>
    <t>REMOÇÃO DE LUMINÁRIA</t>
  </si>
  <si>
    <t>REMOÇÃO DE QUADRO ELÉTRICO DE EMBUTIR OU SOBREPOR</t>
  </si>
  <si>
    <t>REMOÇÃO DE CAIXA 4”X2”</t>
  </si>
  <si>
    <r>
      <t>QUADRO DE DISTRIBUICAO DE ENERGIA DE SOBREPOR, EM CHAPA METALICA, PARA 40</t>
    </r>
    <r>
      <rPr>
        <sz val="8"/>
        <color theme="1"/>
        <rFont val="Liberation Sans"/>
      </rPr>
      <t xml:space="preserve"> DISJUNTORES TERMOMAGNETICOS MONOPOLARES, COM BARRAMENTO TRIFASICO E NEUTRO, FORNECIMENTO E INSTALACAO</t>
    </r>
  </si>
  <si>
    <r>
      <t xml:space="preserve">INTERRUPTOR SIMPLES (1 MÓDULO), 10A/250V, INCLUINDO SUPORTE E PLACA - </t>
    </r>
    <r>
      <rPr>
        <sz val="8"/>
        <color theme="1"/>
        <rFont val="Liberation Sans"/>
      </rPr>
      <t>FORNECIMENTO E INSTALAÇÃO</t>
    </r>
  </si>
  <si>
    <r>
      <t xml:space="preserve">INTERRUPTOR SIMPLES (2 MÓDULOS), 10A/250V, INCLUINDO SUPORTE E PLACA </t>
    </r>
    <r>
      <rPr>
        <sz val="10"/>
        <color theme="1"/>
        <rFont val="Liberation Sans"/>
      </rPr>
      <t xml:space="preserve">- </t>
    </r>
    <r>
      <rPr>
        <sz val="10"/>
        <color theme="1"/>
        <rFont val="Liberation Sans"/>
      </rPr>
      <t>FORNECIMENTO E INSTALAÇÃO.</t>
    </r>
  </si>
  <si>
    <r>
      <t>INTERRUPTOR SIMPLES (1 MÓDULO) COM 1 TOMADA DE EMBUTIR 2P+T 10 A, INC</t>
    </r>
    <r>
      <rPr>
        <sz val="8"/>
        <color theme="1"/>
        <rFont val="Liberation Sans"/>
      </rPr>
      <t>LUINDO SUPORTE E PLACA - FORNECIMENTO E INSTALAÇÃO.</t>
    </r>
  </si>
  <si>
    <r>
      <t>TOMADA BAIXA DE EMBUTIR (1 MÓDULO), 2P+T 10 A, INCLUINDO SUPORTE E PLA</t>
    </r>
    <r>
      <rPr>
        <sz val="8"/>
        <color theme="1"/>
        <rFont val="Liberation Sans"/>
      </rPr>
      <t>CA - FORNECIMENTO E INSTALAÇÃO.</t>
    </r>
  </si>
  <si>
    <r>
      <t>TOMADA MÉDIA DE EMBUTIR (1 MÓDULO), 2P+T 10 A, INCLUINDO SUPORTE E PLA</t>
    </r>
    <r>
      <rPr>
        <sz val="8"/>
        <color theme="1"/>
        <rFont val="Liberation Sans"/>
      </rPr>
      <t>CA - FORNECIMENTO E INSTALAÇÃO.</t>
    </r>
  </si>
  <si>
    <r>
      <t>TOMADA BAIXA DE EMBUTIR (2 MÓDULOS), 2P+T 10 A, INCLUINDO SUPORTE E PL</t>
    </r>
    <r>
      <rPr>
        <sz val="8"/>
        <color theme="1"/>
        <rFont val="Liberation Sans"/>
      </rPr>
      <t>ACA - FORNECIMENTO E INSTALAÇÃO.</t>
    </r>
  </si>
  <si>
    <r>
      <t>TOMADA ALTA DE EMBUTIR (1 MÓDULO), 2P+T 20 A, INCLUINDO SUPORTE E PL</t>
    </r>
    <r>
      <rPr>
        <sz val="8"/>
        <color theme="1"/>
        <rFont val="Liberation Sans"/>
      </rPr>
      <t>ACA - FORNECIMENTO E INSTALAÇÃO.</t>
    </r>
  </si>
  <si>
    <r>
      <t xml:space="preserve">DISJUNTOR MONOPOLAR TIPO DIN, CORRENTE NOMINAL DE 16A - FORNECIMENTO E </t>
    </r>
    <r>
      <rPr>
        <sz val="8"/>
        <color theme="1"/>
        <rFont val="Liberation Sans"/>
      </rPr>
      <t>INSTALAÇÃO</t>
    </r>
  </si>
  <si>
    <r>
      <t xml:space="preserve">DISJUNTOR TRIPOLAR TIPO DIN, CORRENTE NOMINAL DE 50A - FORNECIMENTO E </t>
    </r>
    <r>
      <rPr>
        <sz val="8"/>
        <color theme="1"/>
        <rFont val="Liberation Sans"/>
      </rPr>
      <t>INSTALAÇÃO.</t>
    </r>
  </si>
  <si>
    <t>DISJUNTOR TERMOMAGNÉTICO TRIPOLAR EM CAIXA MOLDADA 125 A, 10 KA, FORNECIMENTO E INSTALAÇÃO</t>
  </si>
  <si>
    <r>
      <t xml:space="preserve">DISPOSITIVO DPS CLASSE II, 1 POLO, TENSAO MAXIMA DE 275 V, CORRENTE MAXIMA DE *20* </t>
    </r>
    <r>
      <rPr>
        <sz val="7"/>
        <color theme="1"/>
        <rFont val="Liberation Sans"/>
      </rPr>
      <t>KA (TIPO AC) – FORNECIMENTO E INSTALAÇÃO</t>
    </r>
  </si>
  <si>
    <t>DISPOSITIVO DR, 2 POLOS, SENSIBILIDADE DE 30 MA, CORRENTE DE 25 A, TIPO AC</t>
  </si>
  <si>
    <r>
      <t>CABO DE COBRE FLEXÍVEL ISOLADO, 2,5 MM², ANTI-CHAMA 450/750 V, PARA CI</t>
    </r>
    <r>
      <rPr>
        <sz val="8"/>
        <color theme="1"/>
        <rFont val="Liberation Sans"/>
      </rPr>
      <t>RCUITOS TERMINAIS - FORNECIMENTO E INSTALAÇÃO.</t>
    </r>
  </si>
  <si>
    <r>
      <t>CABO DE COBRE FLEXÍVEL ISOLADO, 10 MM², ANTI-CHAMA 0,6/1,0 KV, PARA DI</t>
    </r>
    <r>
      <rPr>
        <sz val="8"/>
        <color theme="1"/>
        <rFont val="Liberation Sans"/>
      </rPr>
      <t>STRIBUIÇÃO - FORNECIMENTO E INSTALAÇÃO.</t>
    </r>
  </si>
  <si>
    <t>REFLETOR SUPER LED, CORP EM ALUMÍNIO, POTENCIA 10W, BIVOLT, TEMP.COR 6400K, IP 65, REF: FLC OU SIMILAR</t>
  </si>
  <si>
    <t>LUMINÁRIA DE EMBUTIR, COM DUAS LAMPADAS LED TUBULAR BIVOLT 18/20 W, BASE G13, REF. C-2359, DA LUSTRES PROJETO OU SIMILAR  – FORNECIMENTO E INSTALAÇÃO</t>
  </si>
  <si>
    <t>LUMINÁRIA DE EMBUTIR, COM DUAS LAMPADAS LED TUBULAR BIVOLT 9/10 W, BASE G13,  REF. C-2359, DA LUSTRES PROJETO OU SIMILAR – FORNECIMENTO E INSTALAÇÃO</t>
  </si>
  <si>
    <r>
      <t>ELETRODUTO RÍGIDO ROSCÁVEL, PVC, DN 25 MM (3/4"), PARA CIRCUITOS TERMI</t>
    </r>
    <r>
      <rPr>
        <sz val="8"/>
        <color theme="1"/>
        <rFont val="Liberation Sans"/>
      </rPr>
      <t>NAIS, INSTALADO EM PAREDE - FORNECIMENTO E INSTALAÇÃO.</t>
    </r>
  </si>
  <si>
    <r>
      <t>ELETRODUTO RÍGIDO ROSCÁVEL, PVC, DN 25 MM (3/4"), PARA CIRCUITOS TERMI</t>
    </r>
    <r>
      <rPr>
        <sz val="8"/>
        <color theme="1"/>
        <rFont val="Liberation Sans"/>
      </rPr>
      <t>NAIS, INSTALADO EM FORRO - FORNECIMENTO E INSTALAÇÃO.</t>
    </r>
  </si>
  <si>
    <t>ELETRODUTO RÍGIDO ROSCÁVEL, PVC, DN 32 MM (1") - FORNECIMENTO E INSTALAÇÃO</t>
  </si>
  <si>
    <t>ELETRODUTO RÍGIDO ROSCÁVEL, PVC, DN 50 MM (1 1/2") - FORNECIMENTO E INSTALAÇÃO</t>
  </si>
  <si>
    <t>ELETRODUTO RÍGIDO ROSCÁVEL, PVC, DN 75 MM (2 1/2") - FORNECIMENTO E INSTALAÇÃO</t>
  </si>
  <si>
    <r>
      <t>LUVA PARA ELETRODUTO, PVC, ROSCÁVEL, DN 25 MM (3/4"), PARA CIRCUITOS T</t>
    </r>
    <r>
      <rPr>
        <sz val="8"/>
        <color theme="1"/>
        <rFont val="Liberation Sans"/>
      </rPr>
      <t>ERMINAIS, INSTALADA EM FORRO - FORNECIMENTO E INSTALAÇÃO.</t>
    </r>
  </si>
  <si>
    <r>
      <t>LUVA PARA ELETRODUTO, PVC, ROSCÁVEL, DN 25 MM (3/4"), PARA CIRCUITOS T</t>
    </r>
    <r>
      <rPr>
        <sz val="8"/>
        <color theme="1"/>
        <rFont val="Liberation Sans"/>
      </rPr>
      <t>ERMINAIS, INSTALADA EM PAREDE - FORNECIMENTO E INSTALAÇÃO.</t>
    </r>
  </si>
  <si>
    <r>
      <t>LUVA PARA ELETRODUTO, PVC, ROSCÁVEL, DN 32 MM (1") - FORNECIMENTO E IN</t>
    </r>
    <r>
      <rPr>
        <sz val="8"/>
        <color theme="1"/>
        <rFont val="Liberation Sans"/>
      </rPr>
      <t>STALAÇÃO.</t>
    </r>
  </si>
  <si>
    <r>
      <t>LUVA PARA ELETRODUTO, PVC, ROSCÁVEL, DN 50 MM (1 1/2") - FORNECIMENTO E IN</t>
    </r>
    <r>
      <rPr>
        <sz val="8"/>
        <color theme="1"/>
        <rFont val="Liberation Sans"/>
      </rPr>
      <t>STALAÇÃO.</t>
    </r>
  </si>
  <si>
    <r>
      <t>LUVA PARA ELETRODUTO, PVC, ROSCÁVEL, DN 75 MM (2 1/2") – FORNECIMENTO E IN</t>
    </r>
    <r>
      <rPr>
        <sz val="8"/>
        <color theme="1"/>
        <rFont val="Liberation Sans"/>
      </rPr>
      <t>STALAÇÃO</t>
    </r>
  </si>
  <si>
    <r>
      <t>CURVA 90 GRAUS PARA ELETRODUTO, PVC, ROSCÁVEL, DN 25 MM (3/4"), PARA C</t>
    </r>
    <r>
      <rPr>
        <sz val="8"/>
        <color theme="1"/>
        <rFont val="Liberation Sans"/>
      </rPr>
      <t>IRCUITOS TERMINAIS, INSTALADA EM FORRO - FORNECIMENTO E INSTALAÇÃO.</t>
    </r>
  </si>
  <si>
    <r>
      <t>CURVA 90 GRAUS PARA ELETRODUTO, PVC, ROSCÁVEL, DN 25 MM (3/4"), PARA C</t>
    </r>
    <r>
      <rPr>
        <sz val="8"/>
        <color theme="1"/>
        <rFont val="Liberation Sans"/>
      </rPr>
      <t>IRCUITOS TERMINAIS, INSTALADA EM PAREDE - FORNECIMENTO E INSTALAÇÃO.</t>
    </r>
  </si>
  <si>
    <r>
      <t>CURVA 90 GRAUS PARA ELETRODUTO, PVC, ROSCÁVEL, DN 32 MM (1")</t>
    </r>
    <r>
      <rPr>
        <sz val="8"/>
        <color theme="1"/>
        <rFont val="Liberation Sans"/>
      </rPr>
      <t xml:space="preserve"> - FORNECIMENTO E INSTALAÇÃO.</t>
    </r>
  </si>
  <si>
    <r>
      <t>CURVA 90 GRAUS PARA ELETRODUTO, PVC, ROSCÁVEL, DN 75 MM (2 1/2") - FOR</t>
    </r>
    <r>
      <rPr>
        <sz val="8"/>
        <color theme="1"/>
        <rFont val="Liberation Sans"/>
      </rPr>
      <t>NECIMENTO E INSTALAÇÃO.</t>
    </r>
  </si>
  <si>
    <t>HASTE COPPERWELD 5/8 X 3,0M COM CONECTOR</t>
  </si>
  <si>
    <t>CAIXA DE PASSAGEM 30X30X40 CM COM TAMPA E DRENO BRITA</t>
  </si>
  <si>
    <t>CAIXA DE PASSAGEM QUADRADA 4”X4” EM PVC</t>
  </si>
  <si>
    <r>
      <t xml:space="preserve">CAIXA DE PASSAGEM METALICA DE SOBREPOR COM TAMPA PARAFUSADA, DIMENSOES 20 X </t>
    </r>
    <r>
      <rPr>
        <sz val="7"/>
        <color theme="1"/>
        <rFont val="Liberation Sans"/>
      </rPr>
      <t>20 X 10 CM – FORNECIMENTO E INSTALAÇÃO</t>
    </r>
  </si>
  <si>
    <t>BUCHA/ARRUELA ALUMINIO 3/4"</t>
  </si>
  <si>
    <t>BUCHA/ARRUELA ALUMINIO 1"</t>
  </si>
  <si>
    <t>BUCHA/ARRUELA ALUMINIO 2 1/2”</t>
  </si>
  <si>
    <r>
      <t xml:space="preserve">ABRACADEIRA EM ACO PARA AMARRACAO DE ELETRODUTOS, TIPO D, COM 3/4" E </t>
    </r>
    <r>
      <rPr>
        <sz val="7"/>
        <color theme="1"/>
        <rFont val="Liberation Sans"/>
      </rPr>
      <t>PARAFUSO DE FIXACAO – FORNECIMENTO E INSTALAÇÃO</t>
    </r>
  </si>
  <si>
    <t>CAIXA DE PASSGEM 50X50X60 FUNDO BRITA C/ TAMPA</t>
  </si>
  <si>
    <t>CAIXA DE PASSAGEM 80X80X62 FUNDO BRITA COM TAMPA</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</si>
  <si>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</si>
  <si>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</si>
  <si>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</si>
  <si>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</si>
  <si>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</si>
  <si>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</si>
  <si>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</si>
  <si>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</si>
  <si>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</si>
  <si>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</si>
  <si>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</si>
  <si>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</si>
  <si>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</si>
  <si>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</si>
  <si>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</si>
  <si>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</si>
  <si>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</si>
  <si>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</si>
  <si>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</si>
  <si>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</si>
  <si>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</si>
  <si>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</si>
  <si>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</si>
  <si>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</si>
  <si>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</si>
  <si>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</si>
  <si>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</si>
  <si>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</si>
  <si>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</si>
  <si>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</si>
  <si>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</si>
  <si>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</si>
  <si>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</si>
  <si>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</si>
  <si>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</si>
  <si>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</si>
  <si>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</si>
  <si>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</si>
  <si>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</si>
  <si>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</si>
  <si>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</si>
  <si>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</si>
  <si>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</si>
  <si>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</si>
  <si>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</si>
  <si>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</si>
  <si>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91959</t>
  </si>
  <si>
    <t>92023</t>
  </si>
  <si>
    <t>91996</t>
  </si>
  <si>
    <t>92008</t>
  </si>
  <si>
    <t>91993</t>
  </si>
  <si>
    <t>92980</t>
  </si>
  <si>
    <t>93008</t>
  </si>
  <si>
    <t>93010</t>
  </si>
  <si>
    <t>93013</t>
  </si>
  <si>
    <t>93015</t>
  </si>
  <si>
    <t>91914</t>
  </si>
  <si>
    <t>93022</t>
  </si>
  <si>
    <t>83446</t>
  </si>
  <si>
    <t>83448</t>
  </si>
  <si>
    <t>COMPOSIÇÃO 034</t>
  </si>
  <si>
    <t>COMPOSIÇÃO 044</t>
  </si>
  <si>
    <t>REMOCAO DE LUMINÁRIA</t>
  </si>
  <si>
    <r>
      <t xml:space="preserve">QUADRO DE DISTRIBUICAO COM BARRAMENTO TRIFASICO, DE SOBREPOR, EM CHAPA DE </t>
    </r>
    <r>
      <rPr>
        <sz val="7"/>
        <color theme="1"/>
        <rFont val="Liberation Sans"/>
      </rPr>
      <t>ACO GALVANIZADO, PARA 40 DISJUNTORES DIN, 100 A</t>
    </r>
  </si>
  <si>
    <r>
      <t xml:space="preserve">DISPOSITIVO DPS CLASSE II, 1 POLO, TENSAO MAXIMA DE 275 V, CORRENTE MAXIMA DE *20* </t>
    </r>
    <r>
      <rPr>
        <sz val="7"/>
        <color theme="1"/>
        <rFont val="Liberation Sans"/>
      </rPr>
      <t>KA</t>
    </r>
  </si>
  <si>
    <t>DISPOSITIVO DR, 2 POLOS, SENSIBILIDADE DE 30 MA, CORRENTE DE 25 A, TIPO AC – FORNECIMENTO E INSTALAÇÃO</t>
  </si>
  <si>
    <t>LUMINÁRIA COM LAMPADA LED TUBULAR BIVOLT 18/20 W, BASE G13 – FORNECIMENTO E INSTALAÇÃO</t>
  </si>
  <si>
    <t xml:space="preserve"> LAMPADA LED TUBULAR BIVOLT 18/20 W, BASE G13</t>
  </si>
  <si>
    <t>07050/ORSE</t>
  </si>
  <si>
    <t>LUMINÁRIA DE EMBUTIR COM ALETAS, PARA LÂMPADA FLUORESCENTE, 2 X 32W, REF. C-2359, DA LUSTRES PROJETO OU SIMILAR</t>
  </si>
  <si>
    <t>LAMPADA LED TUBULAR BIVOLT 9/10 W, BASE G13</t>
  </si>
  <si>
    <t>07514/ORSE</t>
  </si>
  <si>
    <t>LUMINÁRIA DE EMBUTIR COM ALETAS, PARA LÂMPADA FLUORESCENTE, 2 X 16W, REF. C-2359, DA LUSTRES PROJETO OU SIMILAR</t>
  </si>
  <si>
    <t>CAIXA DE PASSAGEM QUADRADA 4”X4” EM PVC – FORNECIMENTO E INSTALAÇÃO</t>
  </si>
  <si>
    <r>
      <t xml:space="preserve">CAIXA DE PASSAGEM METALICA DE SOBREPOR COM TAMPA PARAFUSADA, DIMENSOES 20 X </t>
    </r>
    <r>
      <rPr>
        <sz val="7"/>
        <color theme="1"/>
        <rFont val="Liberation Sans"/>
      </rPr>
      <t>20 X 10 CM</t>
    </r>
  </si>
  <si>
    <t>BUCHA EM ALUMINIO, COM ROSCA, DE 2 1/2", PARA ELETRODUTO</t>
  </si>
  <si>
    <t>ARRUELA EM ALUMINIO, COM ROSCA, DE 2 1/2", PARA ELETRODUTO</t>
  </si>
  <si>
    <r>
      <t xml:space="preserve">ABRACADEIRA EM ACO PARA AMARRACAO DE ELETRODUTOS, TIPO D, COM 3/4" E </t>
    </r>
    <r>
      <rPr>
        <sz val="7"/>
        <color theme="1"/>
        <rFont val="Liberation Sans"/>
      </rPr>
      <t>PARAFUSO DE FIXACAO</t>
    </r>
  </si>
  <si>
    <t>8.4.6</t>
  </si>
  <si>
    <t>8.5.6</t>
  </si>
  <si>
    <t>8.6.5</t>
  </si>
  <si>
    <t>8.7.5</t>
  </si>
  <si>
    <t>8.7.6</t>
  </si>
  <si>
    <t>8.7.7</t>
  </si>
  <si>
    <t>8.7.8</t>
  </si>
  <si>
    <t>9.6.1</t>
  </si>
  <si>
    <t>9.6.2</t>
  </si>
  <si>
    <t>9.6.3</t>
  </si>
  <si>
    <t>9.7.1</t>
  </si>
  <si>
    <t>9.7.2</t>
  </si>
  <si>
    <t>9.7.3</t>
  </si>
  <si>
    <t>9.8.1</t>
  </si>
  <si>
    <t>9.8.2</t>
  </si>
  <si>
    <t>9.8.3</t>
  </si>
  <si>
    <t>9.9.1</t>
  </si>
  <si>
    <t>9.9.2</t>
  </si>
  <si>
    <t>9.9.3</t>
  </si>
  <si>
    <t>9.10.1</t>
  </si>
  <si>
    <t>9.10.2</t>
  </si>
  <si>
    <t>9.10.3</t>
  </si>
  <si>
    <t>9.11.1</t>
  </si>
  <si>
    <t>9.11.2</t>
  </si>
  <si>
    <t>9.11.3</t>
  </si>
  <si>
    <t>9.12.1</t>
  </si>
  <si>
    <t>9.12.2</t>
  </si>
  <si>
    <t>9.12.3</t>
  </si>
  <si>
    <t>9.12.4</t>
  </si>
  <si>
    <t>9.13.1</t>
  </si>
  <si>
    <t>9.13.2</t>
  </si>
  <si>
    <t>9.13.3</t>
  </si>
  <si>
    <t>9.14.1</t>
  </si>
  <si>
    <t>9.14.2</t>
  </si>
  <si>
    <t>9.14.3</t>
  </si>
  <si>
    <t>9.15.1</t>
  </si>
  <si>
    <t>9.15.2</t>
  </si>
  <si>
    <t>9.15.3</t>
  </si>
  <si>
    <t>9.16.1</t>
  </si>
  <si>
    <t>9.16.2</t>
  </si>
  <si>
    <t>9.16.3</t>
  </si>
  <si>
    <t>9.17.1</t>
  </si>
  <si>
    <t>9.17.2</t>
  </si>
  <si>
    <t>9.17.3</t>
  </si>
  <si>
    <t>9.18.1</t>
  </si>
  <si>
    <t>9.18.2</t>
  </si>
  <si>
    <t>9.18.3</t>
  </si>
  <si>
    <t>9.19.1</t>
  </si>
  <si>
    <t>9.19.2</t>
  </si>
  <si>
    <t>9.19.3</t>
  </si>
  <si>
    <t>9.20.1</t>
  </si>
  <si>
    <t>9.20.2</t>
  </si>
  <si>
    <t>9.20.3</t>
  </si>
  <si>
    <t>9.21.1</t>
  </si>
  <si>
    <t>9.21.2</t>
  </si>
  <si>
    <t>9.21.3</t>
  </si>
  <si>
    <t>9.22.1</t>
  </si>
  <si>
    <t>9.22.2</t>
  </si>
  <si>
    <t>9.22.3</t>
  </si>
  <si>
    <t xml:space="preserve">RAMPA PARA ACESSO DE DEFICIENTES, EM CONCRETO SIMPLES FCK=25MPA, DESEMPOLADA, COM PINTURA INDICATIVA EM NOVACOR, 02 DEMÃOS </t>
  </si>
  <si>
    <t>ATERRO MANUAL DE VALAS COM SOLO ARGILO-ARENOSO E COMPACTAÇÃO MECANIZADA</t>
  </si>
  <si>
    <t>87547</t>
  </si>
  <si>
    <t>MASSA ÚNICA, PARA RECEBIMENTO DE PINTURA, EM ARGAMASSA TRAÇO 1:2:8, PREPARO MECÂNICO COM BETONEIRA 400L, APLICADA MANUALMENTE EM FACES INTERNAS DE PAREDES, ESPESSURA DE 10MM, COM EXECUÇÃO DE TALISCAS. AF_06/2014</t>
  </si>
  <si>
    <t>16.2</t>
  </si>
  <si>
    <t>16.3</t>
  </si>
  <si>
    <t>16.4</t>
  </si>
  <si>
    <t>16.5</t>
  </si>
  <si>
    <t>16.6</t>
  </si>
  <si>
    <t>16.7</t>
  </si>
  <si>
    <t>16.8</t>
  </si>
  <si>
    <t>16.9</t>
  </si>
  <si>
    <t>16.10</t>
  </si>
  <si>
    <t>16.11</t>
  </si>
  <si>
    <t>16.12</t>
  </si>
  <si>
    <t>16.13</t>
  </si>
  <si>
    <t>16.14</t>
  </si>
  <si>
    <t>16.15</t>
  </si>
  <si>
    <t>16.16</t>
  </si>
  <si>
    <t>16.17</t>
  </si>
  <si>
    <t>16.18</t>
  </si>
  <si>
    <t>16.19</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</si>
  <si>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</si>
  <si>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</si>
  <si>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</si>
  <si>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</si>
  <si>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</si>
  <si>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</si>
  <si>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</si>
  <si>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</si>
  <si>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</si>
  <si>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</si>
  <si>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</si>
  <si>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</si>
  <si>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</si>
  <si>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</si>
  <si>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</si>
  <si>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</si>
  <si>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</si>
  <si>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</si>
  <si>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</si>
  <si>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</si>
  <si>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</si>
  <si>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</si>
  <si>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</si>
  <si>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</si>
  <si>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</si>
  <si>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</si>
  <si>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</si>
  <si>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</si>
  <si>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</si>
  <si>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</si>
  <si>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</si>
  <si>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</si>
  <si>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17.1</t>
  </si>
  <si>
    <t>COMPOSIÇÃO 024</t>
  </si>
  <si>
    <t>7.1.8</t>
  </si>
  <si>
    <t>MEIO-FIO DE CONCRETO SIMPLES COM SARJETA CONJUGADA COM ACABAMENTO LISO (TIPO 02), REJUNTADO COM ARGAMASSA DE CIMENTO E AREIA TRAÇO 1:3</t>
  </si>
  <si>
    <t>01611/ORSE</t>
  </si>
  <si>
    <t>03777/SINAPI</t>
  </si>
  <si>
    <t>00095/ORSE</t>
  </si>
  <si>
    <t>MEIO FIO PRÉ-MOLDADO CONCRETO (0,12 X 0,30 X 1,00M)</t>
  </si>
  <si>
    <t>CONCRETO SIMPLES FABRICADO NA OBRA, FCK 13,5 MPA, LANÇADO E ADENSADO</t>
  </si>
  <si>
    <t>CONCRETO SIMPLES USINADO FCK=21MPA, BOMBEADO, LANÇADO E ADENSADO EM SUPERESTRUTURA</t>
  </si>
  <si>
    <r>
      <t xml:space="preserve">QUADRO DE DISTRIBUICAO DE ENERGIA DE EMBUTIR, EM CHAPA METALICA, PARA </t>
    </r>
    <r>
      <rPr>
        <sz val="8"/>
        <color theme="1"/>
        <rFont val="Liberation Sans"/>
      </rPr>
      <t>36 DISJUNTORES TERMOMAGNETICOS MONOPOLARES, COM BARRAMENTO TRIFASICO E NEUTRO, FORNECIMENTO E INSTALACAO</t>
    </r>
  </si>
  <si>
    <r>
      <t xml:space="preserve">DISJUNTOR MONOPOLAR TIPO DIN, CORRENTE NOMINAL DE 10A - FORNECIMENTO E </t>
    </r>
    <r>
      <rPr>
        <sz val="8"/>
        <color theme="1"/>
        <rFont val="Liberation Sans"/>
      </rPr>
      <t>INSTALAÇÃO</t>
    </r>
  </si>
  <si>
    <r>
      <t xml:space="preserve">DISJUNTOR MONOPOLAR TIPO DIN, CORRENTE NOMINAL DE 50A - FORNECIMENTO E </t>
    </r>
    <r>
      <rPr>
        <sz val="8"/>
        <color theme="1"/>
        <rFont val="Liberation Sans"/>
      </rPr>
      <t>INSTALAÇÃO</t>
    </r>
  </si>
  <si>
    <t>93659</t>
  </si>
  <si>
    <t xml:space="preserve">RAMPAS </t>
  </si>
  <si>
    <r>
      <rPr>
        <sz val="8"/>
        <color theme="1"/>
        <rFont val="Liberation Sans"/>
      </rPr>
      <t xml:space="preserve">QUADRO DE DISTRIBUICAO COM BARRAMENTO TRIFASICO, DE EMBUTIR, EM CHAPA DE ACO </t>
    </r>
    <r>
      <rPr>
        <sz val="8"/>
        <color theme="1"/>
        <rFont val="Arial"/>
        <family val="2"/>
      </rPr>
      <t>GALVANIZADO, PARA 36 DISJUNTORES DIN, 100 A</t>
    </r>
  </si>
  <si>
    <t>9.13.4</t>
  </si>
  <si>
    <t>9.19.4</t>
  </si>
  <si>
    <t>9.20.4</t>
  </si>
  <si>
    <t>9.21.4</t>
  </si>
  <si>
    <t>CORRIMÃO EM TUBO DE FERRO GALVANIZADO 1 1/2", COM CHUMBADORES PARA FIXAÇÃO EM ALVENARIA</t>
  </si>
  <si>
    <t>21012/SINAPI</t>
  </si>
  <si>
    <t>TUBO ACO GALVANIZADO COM COSTURA, CLASSE LEVE, DN 40 MM ( 11/2"), E = 3,00 MM, *3,48* KG/M (NBR 5580)</t>
  </si>
  <si>
    <t xml:space="preserve"> SOLDADOR COM ENCARGOS COMPLEMENTARES </t>
  </si>
  <si>
    <t xml:space="preserve"> GUARDA-CORPO COM CORRIMAO EM TUBO DE ACO GALVANIZADO 1 1/2"</t>
  </si>
  <si>
    <r>
      <t xml:space="preserve">DISJUNTOR TRIPOLAR TIPO DIN, CORRENTE NOMINAL DE 63A - FORNECIMENTO E </t>
    </r>
    <r>
      <rPr>
        <sz val="8"/>
        <color theme="1"/>
        <rFont val="Liberation Sans"/>
      </rPr>
      <t>INSTALAÇÃO.</t>
    </r>
  </si>
  <si>
    <t>DISJUNTOR TERMOMAGNÉTICO TRIPOLAR EM CAIXA MOLDADA 150 A, 10 KA, FORNECIMENTO E INSTALAÇÃO</t>
  </si>
  <si>
    <r>
      <t>CABO DE COBRE FLEXÍVEL ISOLADO, 16 MM², ANTI-CHAMA 0,6/1,0 KV, PARA DI</t>
    </r>
    <r>
      <rPr>
        <sz val="8"/>
        <color theme="1"/>
        <rFont val="Liberation Sans"/>
      </rPr>
      <t>STRIBUIÇÃO - FORNECIMENTO E INSTALAÇÃO.</t>
    </r>
  </si>
  <si>
    <t>ELETRODUTO RÍGIDO ROSCÁVEL, PVC, DN 40 MM (1 1/4") – FORNECIMENTO E INSTALAÇÃO</t>
  </si>
  <si>
    <r>
      <t>LUVA PARA ELETRODUTO, PVC, ROSCÁVEL, DN 40 MM (1 1/4") – FORNECIMENTO E IN</t>
    </r>
    <r>
      <rPr>
        <sz val="8"/>
        <color theme="1"/>
        <rFont val="Liberation Sans"/>
      </rPr>
      <t>STALAÇÃO.</t>
    </r>
  </si>
  <si>
    <t>CABO DE COBRE NU 50 mm² – FORNECIMENTO E INSTALAÇÃO</t>
  </si>
  <si>
    <t>74130/006</t>
  </si>
  <si>
    <t>16.53</t>
  </si>
  <si>
    <t>16.54</t>
  </si>
  <si>
    <t>16.55</t>
  </si>
  <si>
    <t>16.56</t>
  </si>
  <si>
    <t>16.57</t>
  </si>
  <si>
    <t>DISJUNTOR TIPO DIN/IEC, TRIPOLAR 63 A</t>
  </si>
  <si>
    <t>9.8.4</t>
  </si>
  <si>
    <t>CAIXA DE INSPEÇÃO EM ALVENARIA DE TIJOLO MACIÇO 60X60X60CM, REVESTIDA INTERNAMENTO COM BARRA LISA (CIMENTO E AREIA, TRAÇO 1:4) E=2,0CM, COM TAMPA PRÉ-MOLDADA DE CONCRETO E FUNDO DE CONCRETO 15MPA TIPO C - ESCAVAÇÃO E CONFECÇÃO( REGISTRO)</t>
  </si>
  <si>
    <t>01906/ORSE</t>
  </si>
  <si>
    <t>ARGAMASSA CIMENTO E AREIA TRAÇO T-4 (1:5) - 1 SACO CIMENTO 50KG / 5 PADIOLAS AREIA DIM. 0,35Z0,45X0,23M - CONFECÇÃO MECÂNICA E TRANSPORTE</t>
  </si>
  <si>
    <t>REFLETOR LED, CORPO EM ALUMÍNIO, POTENCIA 10W, BIVOLT, IP 65  – FORNECIMENTO E INSTALAÇÃO</t>
  </si>
  <si>
    <t>LUMINÁRIA LED REFLETOR RETANGULAR BIVOLT, LUZ BRANCA, 10 W</t>
  </si>
  <si>
    <t>Este orçamento foi elaborado de acordo com a planilha SINAPI de dezembro de 2016, publicado em janeiro/2017.</t>
  </si>
  <si>
    <t>Para os serviços não existentes no SINAPI foram elaboradas composições próprias com a nomenclatura COMPOSIÇÃO, retirados do Sistema ORSE ( Sistema de Orçamento de Obras de Sergipe) do mês mais atual:outubro-2016 e os preços de seus insumos retirados da planilha de Insumos do SINAPI do mês de dezembro de 2016, publicado em janeiro/2017.</t>
  </si>
  <si>
    <t>COMPOSIÇAO 024</t>
  </si>
  <si>
    <t>COMPOSIÇÃO  029</t>
  </si>
  <si>
    <t>Sinapi (12/2016)</t>
  </si>
  <si>
    <t>(Dois milhões, quatrocentos e dois mil, cento e cinquenta e nove reais e trinta e um centavos)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</si>
</sst>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_-;\-* #,##0.00_-;_-* \-??_-;_-@_-"/>
    <numFmt numFmtId="165" formatCode="_(* #,##0.00_);_(* \(#,##0.00\);_(* \-??_);_(@_)"/>
    <numFmt numFmtId="166" formatCode="d/m/yyyy"/>
    <numFmt numFmtId="167" formatCode="_(* #,##0.000_);_(* \(#,##0.000\);_(* \-??_);_(@_)"/>
    <numFmt numFmtId="168" formatCode="#,##0.00&quot; &quot;;#,##0.00&quot; &quot;;&quot;-&quot;#&quot; &quot;;@&quot; &quot;"/>
    <numFmt numFmtId="169" formatCode="#,##0.00&quot; &quot;;&quot;(&quot;#,##0.00&quot;)&quot;;&quot;-&quot;#&quot; &quot;;@&quot; &quot;"/>
  </numFmts>
  <fonts count="35">
    <font>
      <sz val="11"/>
      <color rgb="FF000000"/>
      <name val="Calibri"/>
      <family val="2"/>
      <charset val="1"/>
    </font>
    <font>
      <sz val="10"/>
      <name val="Arial"/>
      <family val="2"/>
      <charset val="1"/>
    </font>
    <font>
      <sz val="11"/>
      <color rgb="FF000000"/>
      <name val="Arial"/>
      <family val="2"/>
      <charset val="1"/>
    </font>
    <font>
      <sz val="10"/>
      <name val="Arial Narrow"/>
      <family val="2"/>
      <charset val="1"/>
    </font>
    <font>
      <b/>
      <sz val="10"/>
      <color rgb="FF0066CC"/>
      <name val="Arial Narrow"/>
      <family val="2"/>
      <charset val="1"/>
    </font>
    <font>
      <b/>
      <sz val="10"/>
      <name val="Arial Narrow"/>
      <family val="2"/>
      <charset val="1"/>
    </font>
    <font>
      <b/>
      <sz val="10"/>
      <name val="Arial"/>
      <family val="2"/>
      <charset val="1"/>
    </font>
    <font>
      <b/>
      <i/>
      <sz val="10"/>
      <color rgb="FFFF0000"/>
      <name val="Arial Narrow"/>
      <family val="2"/>
      <charset val="1"/>
    </font>
    <font>
      <b/>
      <i/>
      <sz val="10"/>
      <color rgb="FFFF0000"/>
      <name val="Arial"/>
      <family val="2"/>
      <charset val="1"/>
    </font>
    <font>
      <b/>
      <sz val="10"/>
      <color rgb="FFFF0000"/>
      <name val="Arial"/>
      <family val="2"/>
      <charset val="1"/>
    </font>
    <font>
      <b/>
      <sz val="13"/>
      <color rgb="FFFF0000"/>
      <name val="Calibri"/>
      <family val="2"/>
      <charset val="1"/>
    </font>
    <font>
      <sz val="10"/>
      <color rgb="FF000000"/>
      <name val="Arial"/>
      <family val="2"/>
      <charset val="1"/>
    </font>
    <font>
      <b/>
      <sz val="14"/>
      <name val="Arial"/>
      <family val="2"/>
      <charset val="1"/>
    </font>
    <font>
      <sz val="10"/>
      <color rgb="FFFF0000"/>
      <name val="Arial"/>
      <family val="2"/>
      <charset val="1"/>
    </font>
    <font>
      <sz val="10"/>
      <color rgb="FFFF3333"/>
      <name val="Arial"/>
      <family val="2"/>
      <charset val="1"/>
    </font>
    <font>
      <b/>
      <sz val="14"/>
      <color rgb="FFFF0000"/>
      <name val="Calibri"/>
      <family val="2"/>
      <charset val="1"/>
    </font>
    <font>
      <sz val="10"/>
      <color rgb="FF0000FF"/>
      <name val="Arial"/>
      <family val="2"/>
      <charset val="1"/>
    </font>
    <font>
      <sz val="11"/>
      <color rgb="FF000000"/>
      <name val="Calibri"/>
      <family val="2"/>
      <charset val="1"/>
    </font>
    <font>
      <sz val="11"/>
      <color indexed="8"/>
      <name val="Calibri"/>
      <family val="2"/>
    </font>
    <font>
      <b/>
      <sz val="12"/>
      <color rgb="FF000000"/>
      <name val="Arial"/>
      <family val="2"/>
    </font>
    <font>
      <sz val="12"/>
      <name val="Arial"/>
      <family val="2"/>
    </font>
    <font>
      <b/>
      <sz val="12"/>
      <name val="Arial"/>
      <family val="2"/>
    </font>
    <font>
      <b/>
      <i/>
      <sz val="12"/>
      <color rgb="FFFF0000"/>
      <name val="Arial"/>
      <family val="2"/>
    </font>
    <font>
      <sz val="12"/>
      <color rgb="FF000000"/>
      <name val="Arial"/>
      <family val="2"/>
    </font>
    <font>
      <b/>
      <sz val="12"/>
      <color rgb="FF0066CC"/>
      <name val="Arial"/>
      <family val="2"/>
    </font>
    <font>
      <b/>
      <i/>
      <sz val="12"/>
      <name val="Arial"/>
      <family val="2"/>
    </font>
    <font>
      <b/>
      <i/>
      <sz val="12"/>
      <color rgb="FF000000"/>
      <name val="Arial"/>
      <family val="2"/>
    </font>
    <font>
      <sz val="8"/>
      <color rgb="FF000000"/>
      <name val="Verdana"/>
      <family val="2"/>
    </font>
    <font>
      <sz val="8"/>
      <color indexed="8"/>
      <name val="Courier"/>
      <family val="3"/>
    </font>
    <font>
      <sz val="11"/>
      <color rgb="FF000000"/>
      <name val="Calibri"/>
      <family val="2"/>
    </font>
    <font>
      <sz val="8"/>
      <color theme="1"/>
      <name val="Liberation Sans"/>
    </font>
    <font>
      <sz val="10"/>
      <color theme="1"/>
      <name val="Liberation Sans"/>
    </font>
    <font>
      <sz val="7"/>
      <color theme="1"/>
      <name val="Liberation Sans"/>
    </font>
    <font>
      <sz val="8"/>
      <color rgb="FF000000"/>
      <name val="Arial1"/>
    </font>
    <font>
      <sz val="8"/>
      <color theme="1"/>
      <name val="Arial"/>
      <family val="2"/>
    </font>
  </fonts>
  <fills count="21">
    <fill>
      <patternFill patternType="none"/>
    </fill>
    <fill>
      <patternFill patternType="gray125"/>
    </fill>
    <fill>
      <patternFill patternType="solid">
        <fgColor rgb="FFFFFFFF"/>
        <bgColor rgb="FFFFFFCC"/>
      </patternFill>
    </fill>
    <fill>
      <patternFill patternType="solid">
        <fgColor rgb="FF1F497D"/>
        <bgColor rgb="FF333399"/>
      </patternFill>
    </fill>
    <fill>
      <patternFill patternType="solid">
        <fgColor rgb="FFBFBFBF"/>
        <bgColor rgb="FFA6A6A6"/>
      </patternFill>
    </fill>
    <fill>
      <patternFill patternType="solid">
        <fgColor rgb="FFFFFF00"/>
        <bgColor rgb="FFFFFF00"/>
      </patternFill>
    </fill>
    <fill>
      <patternFill patternType="solid">
        <fgColor rgb="FFD9D9D9"/>
        <bgColor rgb="FFBFBFBF"/>
      </patternFill>
    </fill>
    <fill>
      <patternFill patternType="solid">
        <fgColor rgb="FF92D050"/>
        <bgColor rgb="FFA6A6A6"/>
      </patternFill>
    </fill>
    <fill>
      <patternFill patternType="solid">
        <fgColor rgb="FFFFFFFF"/>
        <bgColor indexed="64"/>
      </patternFill>
    </fill>
    <fill>
      <patternFill patternType="solid">
        <fgColor theme="0" tint="-0.34998626667073579"/>
        <bgColor indexed="64"/>
      </patternFill>
    </fill>
    <fill>
      <patternFill patternType="solid">
        <fgColor theme="0" tint="-0.249977111117893"/>
        <bgColor rgb="FFA6A6A6"/>
      </patternFill>
    </fill>
    <fill>
      <patternFill patternType="solid">
        <fgColor theme="0" tint="-0.34998626667073579"/>
        <bgColor rgb="FFA6A6A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rgb="FFFF3333"/>
      </patternFill>
    </fill>
    <fill>
      <patternFill patternType="solid">
        <fgColor theme="0"/>
        <bgColor rgb="FFFFFFCC"/>
      </patternFill>
    </fill>
    <fill>
      <patternFill patternType="solid">
        <fgColor theme="0"/>
        <bgColor rgb="FF333399"/>
      </patternFill>
    </fill>
    <fill>
      <patternFill patternType="solid">
        <fgColor rgb="FFEBF5E9"/>
        <bgColor indexed="64"/>
      </patternFill>
    </fill>
    <fill>
      <patternFill patternType="solid">
        <fgColor rgb="FFFFFF00"/>
        <bgColor rgb="FFFF3333"/>
      </patternFill>
    </fill>
    <fill>
      <patternFill patternType="solid">
        <fgColor rgb="FFFFFF00"/>
        <bgColor indexed="64"/>
      </patternFill>
    </fill>
  </fills>
  <borders count="62">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style="medium">
        <color auto="1"/>
      </top>
      <bottom/>
      <diagonal/>
    </border>
    <border>
      <left/>
      <right/>
      <top style="thin">
        <color rgb="FFA6A6A6"/>
      </top>
      <bottom/>
      <diagonal/>
    </border>
    <border>
      <left/>
      <right style="thin">
        <color rgb="FFA6A6A6"/>
      </right>
      <top style="thin">
        <color rgb="FFA6A6A6"/>
      </top>
      <bottom/>
      <diagonal/>
    </border>
    <border>
      <left/>
      <right style="medium">
        <color auto="1"/>
      </right>
      <top/>
      <bottom/>
      <diagonal/>
    </border>
    <border>
      <left/>
      <right style="thin">
        <color rgb="FFA6A6A6"/>
      </right>
      <top/>
      <bottom/>
      <diagonal/>
    </border>
    <border>
      <left style="medium">
        <color auto="1"/>
      </left>
      <right/>
      <top/>
      <bottom style="thin">
        <color rgb="FFA6A6A6"/>
      </bottom>
      <diagonal/>
    </border>
    <border>
      <left/>
      <right/>
      <top/>
      <bottom style="thin">
        <color rgb="FFA6A6A6"/>
      </bottom>
      <diagonal/>
    </border>
    <border>
      <left/>
      <right style="medium">
        <color auto="1"/>
      </right>
      <top/>
      <bottom style="thin">
        <color rgb="FFA6A6A6"/>
      </bottom>
      <diagonal/>
    </border>
    <border>
      <left/>
      <right style="thin">
        <color rgb="FFA6A6A6"/>
      </right>
      <top/>
      <bottom style="thin">
        <color rgb="FFA6A6A6"/>
      </bottom>
      <diagonal/>
    </border>
    <border>
      <left style="medium">
        <color auto="1"/>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medium">
        <color auto="1"/>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diagonal/>
    </border>
    <border>
      <left style="thin">
        <color rgb="FFA6A6A6"/>
      </left>
      <right style="thin">
        <color rgb="FFA6A6A6"/>
      </right>
      <top/>
      <bottom/>
      <diagonal/>
    </border>
    <border>
      <left style="thin">
        <color rgb="FFA6A6A6"/>
      </left>
      <right/>
      <top/>
      <bottom/>
      <diagonal/>
    </border>
    <border>
      <left/>
      <right/>
      <top style="medium">
        <color auto="1"/>
      </top>
      <bottom/>
      <diagonal/>
    </border>
    <border>
      <left style="medium">
        <color auto="1"/>
      </left>
      <right style="thin">
        <color rgb="FFA6A6A6"/>
      </right>
      <top style="medium">
        <color auto="1"/>
      </top>
      <bottom style="medium">
        <color auto="1"/>
      </bottom>
      <diagonal/>
    </border>
    <border>
      <left style="thin">
        <color rgb="FFA6A6A6"/>
      </left>
      <right style="thin">
        <color rgb="FFA6A6A6"/>
      </right>
      <top style="medium">
        <color auto="1"/>
      </top>
      <bottom style="medium">
        <color auto="1"/>
      </bottom>
      <diagonal/>
    </border>
    <border>
      <left style="thin">
        <color rgb="FFA6A6A6"/>
      </left>
      <right style="medium">
        <color auto="1"/>
      </right>
      <top style="medium">
        <color auto="1"/>
      </top>
      <bottom style="medium">
        <color auto="1"/>
      </bottom>
      <diagonal/>
    </border>
    <border>
      <left style="medium">
        <color auto="1"/>
      </left>
      <right style="thin">
        <color rgb="FFA6A6A6"/>
      </right>
      <top style="medium">
        <color auto="1"/>
      </top>
      <bottom style="thin">
        <color rgb="FFA6A6A6"/>
      </bottom>
      <diagonal/>
    </border>
    <border>
      <left style="thin">
        <color rgb="FFA6A6A6"/>
      </left>
      <right style="thin">
        <color rgb="FFA6A6A6"/>
      </right>
      <top style="medium">
        <color auto="1"/>
      </top>
      <bottom style="thin">
        <color rgb="FFA6A6A6"/>
      </bottom>
      <diagonal/>
    </border>
    <border>
      <left style="thin">
        <color rgb="FFA6A6A6"/>
      </left>
      <right style="medium">
        <color auto="1"/>
      </right>
      <top style="medium">
        <color auto="1"/>
      </top>
      <bottom style="thin">
        <color rgb="FFA6A6A6"/>
      </bottom>
      <diagonal/>
    </border>
    <border>
      <left style="medium">
        <color auto="1"/>
      </left>
      <right style="thin">
        <color rgb="FFA6A6A6"/>
      </right>
      <top style="thin">
        <color rgb="FFA6A6A6"/>
      </top>
      <bottom style="medium">
        <color auto="1"/>
      </bottom>
      <diagonal/>
    </border>
    <border>
      <left style="thin">
        <color rgb="FFA6A6A6"/>
      </left>
      <right style="thin">
        <color rgb="FFA6A6A6"/>
      </right>
      <top style="thin">
        <color rgb="FFA6A6A6"/>
      </top>
      <bottom style="medium">
        <color auto="1"/>
      </bottom>
      <diagonal/>
    </border>
    <border>
      <left style="thin">
        <color rgb="FFA6A6A6"/>
      </left>
      <right style="medium">
        <color auto="1"/>
      </right>
      <top style="thin">
        <color rgb="FFA6A6A6"/>
      </top>
      <bottom style="medium">
        <color auto="1"/>
      </bottom>
      <diagonal/>
    </border>
    <border>
      <left style="medium">
        <color auto="1"/>
      </left>
      <right style="thin">
        <color rgb="FFA6A6A6"/>
      </right>
      <top style="thin">
        <color rgb="FFA6A6A6"/>
      </top>
      <bottom/>
      <diagonal/>
    </border>
    <border>
      <left style="medium">
        <color auto="1"/>
      </left>
      <right style="thin">
        <color rgb="FFA6A6A6"/>
      </right>
      <top/>
      <bottom/>
      <diagonal/>
    </border>
    <border>
      <left style="thin">
        <color rgb="FFA6A6A6"/>
      </left>
      <right style="medium">
        <color auto="1"/>
      </right>
      <top/>
      <bottom/>
      <diagonal/>
    </border>
    <border>
      <left style="thin">
        <color rgb="FFA6A6A6"/>
      </left>
      <right style="thin">
        <color rgb="FFA6A6A6"/>
      </right>
      <top/>
      <bottom style="thin">
        <color rgb="FFA6A6A6"/>
      </bottom>
      <diagonal/>
    </border>
    <border>
      <left/>
      <right/>
      <top/>
      <bottom style="medium">
        <color auto="1"/>
      </bottom>
      <diagonal/>
    </border>
    <border>
      <left style="medium">
        <color auto="1"/>
      </left>
      <right style="thin">
        <color rgb="FFA6A6A6"/>
      </right>
      <top/>
      <bottom style="thin">
        <color rgb="FFA6A6A6"/>
      </bottom>
      <diagonal/>
    </border>
    <border>
      <left style="medium">
        <color auto="1"/>
      </left>
      <right style="thin">
        <color rgb="FFA6A6A6"/>
      </right>
      <top style="medium">
        <color auto="1"/>
      </top>
      <bottom/>
      <diagonal/>
    </border>
    <border>
      <left style="thin">
        <color rgb="FFA6A6A6"/>
      </left>
      <right style="thin">
        <color rgb="FFA6A6A6"/>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rgb="FFA6A6A6"/>
      </left>
      <right style="medium">
        <color auto="1"/>
      </right>
      <top/>
      <bottom style="thin">
        <color rgb="FFA6A6A6"/>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A6A6A6"/>
      </top>
      <bottom style="thin">
        <color rgb="FFA6A6A6"/>
      </bottom>
      <diagonal/>
    </border>
    <border>
      <left style="thin">
        <color rgb="FFA6A6A6"/>
      </left>
      <right style="medium">
        <color auto="1"/>
      </right>
      <top style="thin">
        <color rgb="FFA6A6A6"/>
      </top>
      <bottom/>
      <diagonal/>
    </border>
    <border>
      <left style="medium">
        <color auto="1"/>
      </left>
      <right/>
      <top style="thin">
        <color rgb="FFA6A6A6"/>
      </top>
      <bottom style="thin">
        <color rgb="FFA6A6A6"/>
      </bottom>
      <diagonal/>
    </border>
    <border>
      <left style="thin">
        <color rgb="FFA6A6A6"/>
      </left>
      <right style="thin">
        <color rgb="FFA6A6A6"/>
      </right>
      <top/>
      <bottom style="medium">
        <color auto="1"/>
      </bottom>
      <diagonal/>
    </border>
    <border>
      <left/>
      <right style="thin">
        <color rgb="FFA6A6A6"/>
      </right>
      <top/>
      <bottom style="medium">
        <color indexed="64"/>
      </bottom>
      <diagonal/>
    </border>
    <border>
      <left style="medium">
        <color auto="1"/>
      </left>
      <right style="thin">
        <color rgb="FFA6A6A6"/>
      </right>
      <top/>
      <bottom style="medium">
        <color auto="1"/>
      </bottom>
      <diagonal/>
    </border>
    <border>
      <left style="thin">
        <color rgb="FFA6A6A6"/>
      </left>
      <right style="medium">
        <color auto="1"/>
      </right>
      <top/>
      <bottom style="medium">
        <color auto="1"/>
      </bottom>
      <diagonal/>
    </border>
    <border>
      <left style="medium">
        <color indexed="64"/>
      </left>
      <right/>
      <top style="medium">
        <color indexed="64"/>
      </top>
      <bottom style="thin">
        <color rgb="FFA6A6A6"/>
      </bottom>
      <diagonal/>
    </border>
    <border>
      <left/>
      <right/>
      <top style="medium">
        <color indexed="64"/>
      </top>
      <bottom style="thin">
        <color rgb="FFA6A6A6"/>
      </bottom>
      <diagonal/>
    </border>
    <border>
      <left style="medium">
        <color indexed="64"/>
      </left>
      <right/>
      <top style="thin">
        <color rgb="FFA6A6A6"/>
      </top>
      <bottom style="medium">
        <color indexed="64"/>
      </bottom>
      <diagonal/>
    </border>
    <border>
      <left/>
      <right/>
      <top style="thin">
        <color rgb="FFA6A6A6"/>
      </top>
      <bottom style="medium">
        <color indexed="64"/>
      </bottom>
      <diagonal/>
    </border>
    <border>
      <left style="thin">
        <color indexed="64"/>
      </left>
      <right style="thin">
        <color indexed="64"/>
      </right>
      <top style="thin">
        <color indexed="64"/>
      </top>
      <bottom style="thin">
        <color indexed="64"/>
      </bottom>
      <diagonal/>
    </border>
    <border>
      <left/>
      <right style="thin">
        <color rgb="FFA6A6A6"/>
      </right>
      <top style="medium">
        <color auto="1"/>
      </top>
      <bottom style="thin">
        <color rgb="FFA6A6A6"/>
      </bottom>
      <diagonal/>
    </border>
    <border>
      <left/>
      <right style="thin">
        <color rgb="FFA6A6A6"/>
      </right>
      <top style="thin">
        <color rgb="FFA6A6A6"/>
      </top>
      <bottom style="medium">
        <color auto="1"/>
      </bottom>
      <diagonal/>
    </border>
    <border>
      <left style="thin">
        <color rgb="FFA6A6A6"/>
      </left>
      <right style="medium">
        <color auto="1"/>
      </right>
      <top style="medium">
        <color auto="1"/>
      </top>
      <bottom/>
      <diagonal/>
    </border>
  </borders>
  <cellStyleXfs count="5">
    <xf numFmtId="0" fontId="0" fillId="0" borderId="0"/>
    <xf numFmtId="164" fontId="17" fillId="0" borderId="0" applyBorder="0" applyProtection="0"/>
    <xf numFmtId="0" fontId="18" fillId="0" borderId="0"/>
    <xf numFmtId="0" fontId="17" fillId="0" borderId="0"/>
    <xf numFmtId="168" fontId="29" fillId="0" borderId="0"/>
  </cellStyleXfs>
  <cellXfs count="547">
    <xf numFmtId="0" fontId="0" fillId="0" borderId="0" xfId="0"/>
    <xf numFmtId="0" fontId="0" fillId="0" borderId="0" xfId="0" applyAlignment="1"/>
    <xf numFmtId="0" fontId="0" fillId="0" borderId="0" xfId="0" applyAlignment="1">
      <alignment horizontal="center"/>
    </xf>
    <xf numFmtId="0" fontId="1" fillId="0" borderId="2" xfId="0" applyFont="1" applyBorder="1" applyAlignment="1">
      <alignment horizontal="left" vertical="center"/>
    </xf>
    <xf numFmtId="0" fontId="3" fillId="0" borderId="4" xfId="0" applyFont="1" applyBorder="1" applyAlignment="1">
      <alignment vertical="center"/>
    </xf>
    <xf numFmtId="0" fontId="4" fillId="0" borderId="4" xfId="0" applyFont="1" applyBorder="1" applyAlignment="1">
      <alignment horizontal="right" vertical="center"/>
    </xf>
    <xf numFmtId="165" fontId="4" fillId="0" borderId="4" xfId="1" applyNumberFormat="1" applyFont="1" applyBorder="1" applyAlignment="1" applyProtection="1">
      <alignment vertical="center"/>
    </xf>
    <xf numFmtId="0" fontId="4" fillId="0" borderId="4" xfId="0" applyFont="1" applyBorder="1" applyAlignment="1">
      <alignment horizontal="left" vertical="center"/>
    </xf>
    <xf numFmtId="166" fontId="5" fillId="0" borderId="5" xfId="1" applyNumberFormat="1" applyFont="1" applyBorder="1" applyAlignment="1" applyProtection="1">
      <alignment vertical="center"/>
    </xf>
    <xf numFmtId="0" fontId="1" fillId="0" borderId="0" xfId="0" applyFont="1" applyBorder="1" applyAlignment="1" applyProtection="1">
      <alignment vertical="center"/>
      <protection locked="0"/>
    </xf>
    <xf numFmtId="0" fontId="1" fillId="0" borderId="0" xfId="0" applyFont="1" applyBorder="1" applyAlignment="1" applyProtection="1">
      <alignment horizontal="center" vertical="center" wrapText="1"/>
      <protection hidden="1"/>
    </xf>
    <xf numFmtId="0" fontId="1" fillId="0" borderId="0" xfId="0" applyFont="1" applyBorder="1" applyAlignment="1">
      <alignment horizontal="right" vertical="center"/>
    </xf>
    <xf numFmtId="0" fontId="6" fillId="0" borderId="0" xfId="0" applyFont="1" applyBorder="1" applyAlignment="1">
      <alignment horizontal="right" vertical="center"/>
    </xf>
    <xf numFmtId="0" fontId="6" fillId="0" borderId="6" xfId="0" applyFont="1" applyBorder="1" applyAlignment="1">
      <alignment horizontal="right" vertical="center"/>
    </xf>
    <xf numFmtId="0" fontId="5" fillId="0" borderId="0" xfId="0" applyFont="1" applyBorder="1" applyAlignment="1">
      <alignment vertical="center"/>
    </xf>
    <xf numFmtId="0" fontId="7" fillId="0" borderId="0" xfId="0" applyFont="1" applyBorder="1" applyAlignment="1">
      <alignment horizontal="right" vertical="center"/>
    </xf>
    <xf numFmtId="165" fontId="7" fillId="0" borderId="0" xfId="1" applyNumberFormat="1" applyFont="1" applyBorder="1" applyAlignment="1" applyProtection="1">
      <alignment vertical="center"/>
    </xf>
    <xf numFmtId="0" fontId="3" fillId="0" borderId="0" xfId="0" applyFont="1" applyBorder="1" applyAlignment="1">
      <alignment horizontal="right" vertical="center"/>
    </xf>
    <xf numFmtId="166" fontId="3" fillId="0" borderId="7" xfId="0" applyNumberFormat="1" applyFont="1" applyBorder="1" applyAlignment="1">
      <alignment vertical="center"/>
    </xf>
    <xf numFmtId="0" fontId="1" fillId="0" borderId="8" xfId="0" applyFont="1" applyBorder="1" applyAlignment="1">
      <alignment horizontal="left" vertical="center"/>
    </xf>
    <xf numFmtId="0" fontId="1" fillId="0" borderId="9" xfId="0" applyFont="1" applyBorder="1" applyAlignment="1" applyProtection="1">
      <alignment vertical="center"/>
      <protection locked="0"/>
    </xf>
    <xf numFmtId="0" fontId="1" fillId="0" borderId="9" xfId="0" applyFont="1" applyBorder="1" applyAlignment="1" applyProtection="1">
      <alignment horizontal="center" vertical="center" wrapText="1"/>
      <protection hidden="1"/>
    </xf>
    <xf numFmtId="0" fontId="8" fillId="0" borderId="9" xfId="0" applyFont="1" applyBorder="1" applyAlignment="1">
      <alignment horizontal="righ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7" fillId="0" borderId="9" xfId="0" applyFont="1" applyBorder="1" applyAlignment="1">
      <alignment horizontal="right" vertical="center"/>
    </xf>
    <xf numFmtId="0" fontId="3" fillId="0" borderId="9" xfId="0" applyFont="1" applyBorder="1" applyAlignment="1">
      <alignment vertical="center"/>
    </xf>
    <xf numFmtId="0" fontId="3" fillId="0" borderId="9" xfId="0" applyFont="1" applyBorder="1" applyAlignment="1">
      <alignment horizontal="right" vertical="center"/>
    </xf>
    <xf numFmtId="166" fontId="3" fillId="0" borderId="11" xfId="0" applyNumberFormat="1" applyFont="1" applyBorder="1" applyAlignment="1">
      <alignment horizontal="left" vertical="center"/>
    </xf>
    <xf numFmtId="0" fontId="6" fillId="3" borderId="12" xfId="0" applyFont="1" applyFill="1" applyBorder="1" applyAlignment="1" applyProtection="1">
      <alignment vertical="center"/>
      <protection locked="0"/>
    </xf>
    <xf numFmtId="0" fontId="6" fillId="3" borderId="13" xfId="0" applyFont="1" applyFill="1" applyBorder="1" applyAlignment="1" applyProtection="1">
      <alignment horizontal="center" vertical="center"/>
      <protection locked="0"/>
    </xf>
    <xf numFmtId="165" fontId="6" fillId="3" borderId="13" xfId="1" applyNumberFormat="1" applyFont="1" applyFill="1" applyBorder="1" applyAlignment="1" applyProtection="1">
      <alignment vertical="center"/>
      <protection locked="0"/>
    </xf>
    <xf numFmtId="165" fontId="6" fillId="3" borderId="14" xfId="1" applyNumberFormat="1" applyFont="1" applyFill="1" applyBorder="1" applyAlignment="1" applyProtection="1">
      <alignment vertical="center"/>
      <protection locked="0"/>
    </xf>
    <xf numFmtId="165" fontId="1" fillId="0" borderId="12" xfId="1" applyNumberFormat="1" applyFont="1" applyBorder="1" applyAlignment="1" applyProtection="1">
      <alignment horizontal="center" vertical="center"/>
      <protection locked="0"/>
    </xf>
    <xf numFmtId="165" fontId="1" fillId="0" borderId="13" xfId="1" applyNumberFormat="1" applyFont="1" applyBorder="1" applyAlignment="1" applyProtection="1">
      <alignment vertical="center"/>
      <protection locked="0"/>
    </xf>
    <xf numFmtId="165" fontId="1" fillId="0" borderId="13" xfId="1" applyNumberFormat="1" applyFont="1" applyBorder="1" applyAlignment="1" applyProtection="1">
      <alignment horizontal="center" vertical="center"/>
      <protection locked="0"/>
    </xf>
    <xf numFmtId="165" fontId="1" fillId="0" borderId="14" xfId="1" applyNumberFormat="1" applyFont="1" applyBorder="1" applyAlignment="1" applyProtection="1">
      <alignment vertical="center"/>
      <protection locked="0"/>
    </xf>
    <xf numFmtId="0" fontId="6" fillId="4" borderId="12" xfId="0" applyFont="1" applyFill="1" applyBorder="1" applyAlignment="1" applyProtection="1">
      <alignment vertical="center"/>
      <protection locked="0"/>
    </xf>
    <xf numFmtId="0" fontId="6" fillId="4" borderId="13" xfId="0" applyFont="1" applyFill="1" applyBorder="1" applyAlignment="1" applyProtection="1">
      <alignment vertical="center" wrapText="1"/>
      <protection locked="0"/>
    </xf>
    <xf numFmtId="0" fontId="6" fillId="4" borderId="13" xfId="0" applyFont="1" applyFill="1" applyBorder="1" applyAlignment="1" applyProtection="1">
      <alignment horizontal="center" vertical="center" wrapText="1"/>
      <protection locked="0"/>
    </xf>
    <xf numFmtId="0" fontId="1" fillId="4" borderId="13" xfId="0" applyFont="1" applyFill="1" applyBorder="1" applyAlignment="1" applyProtection="1">
      <alignment horizontal="center" vertical="center"/>
      <protection locked="0"/>
    </xf>
    <xf numFmtId="165" fontId="1" fillId="4" borderId="13" xfId="1" applyNumberFormat="1" applyFont="1" applyFill="1" applyBorder="1" applyAlignment="1" applyProtection="1">
      <alignment vertical="center"/>
      <protection locked="0"/>
    </xf>
    <xf numFmtId="165" fontId="6" fillId="4" borderId="14" xfId="1" applyNumberFormat="1" applyFont="1" applyFill="1" applyBorder="1" applyAlignment="1" applyProtection="1">
      <alignment vertical="center"/>
      <protection locked="0"/>
    </xf>
    <xf numFmtId="165" fontId="1" fillId="0" borderId="13" xfId="1" applyNumberFormat="1" applyFont="1" applyBorder="1" applyAlignment="1" applyProtection="1">
      <alignment vertical="center" wrapText="1"/>
      <protection locked="0"/>
    </xf>
    <xf numFmtId="0" fontId="1" fillId="0" borderId="12" xfId="1" applyNumberFormat="1" applyFont="1" applyBorder="1" applyAlignment="1" applyProtection="1">
      <alignment horizontal="center" vertical="center"/>
      <protection locked="0"/>
    </xf>
    <xf numFmtId="165" fontId="1" fillId="5" borderId="12" xfId="1" applyNumberFormat="1" applyFont="1" applyFill="1" applyBorder="1" applyAlignment="1" applyProtection="1">
      <alignment horizontal="center" vertical="center"/>
      <protection locked="0"/>
    </xf>
    <xf numFmtId="0" fontId="0" fillId="0" borderId="0" xfId="0" applyFont="1"/>
    <xf numFmtId="0" fontId="6" fillId="4" borderId="12" xfId="0" applyFont="1" applyFill="1" applyBorder="1" applyAlignment="1" applyProtection="1">
      <alignment vertical="center" wrapText="1"/>
      <protection locked="0"/>
    </xf>
    <xf numFmtId="0" fontId="6" fillId="4" borderId="13" xfId="0" applyFont="1" applyFill="1" applyBorder="1" applyAlignment="1" applyProtection="1">
      <alignment horizontal="left" vertical="center" wrapText="1"/>
      <protection locked="0"/>
    </xf>
    <xf numFmtId="165" fontId="6" fillId="4" borderId="13" xfId="1" applyNumberFormat="1" applyFont="1" applyFill="1" applyBorder="1" applyAlignment="1" applyProtection="1">
      <alignment vertical="center"/>
      <protection locked="0"/>
    </xf>
    <xf numFmtId="0" fontId="10" fillId="0" borderId="0" xfId="0" applyFont="1" applyAlignment="1">
      <alignment vertical="center"/>
    </xf>
    <xf numFmtId="0" fontId="11" fillId="0" borderId="0" xfId="0" applyFont="1" applyBorder="1" applyAlignment="1">
      <alignment vertical="center" wrapText="1"/>
    </xf>
    <xf numFmtId="0" fontId="5" fillId="6" borderId="15" xfId="0" applyFont="1" applyFill="1" applyBorder="1" applyAlignment="1" applyProtection="1">
      <alignment vertical="center"/>
      <protection locked="0"/>
    </xf>
    <xf numFmtId="165" fontId="1" fillId="0" borderId="16" xfId="1" applyNumberFormat="1" applyFont="1" applyBorder="1" applyAlignment="1" applyProtection="1">
      <alignment horizontal="center" vertical="center"/>
      <protection locked="0"/>
    </xf>
    <xf numFmtId="165" fontId="1" fillId="0" borderId="16" xfId="1" applyNumberFormat="1" applyFont="1" applyBorder="1" applyAlignment="1" applyProtection="1">
      <alignment vertical="center"/>
      <protection locked="0"/>
    </xf>
    <xf numFmtId="165" fontId="12" fillId="0" borderId="1" xfId="1" applyNumberFormat="1" applyFont="1" applyBorder="1" applyAlignment="1" applyProtection="1">
      <alignment vertical="center"/>
      <protection locked="0"/>
    </xf>
    <xf numFmtId="165" fontId="1" fillId="5" borderId="12" xfId="1" applyNumberFormat="1" applyFont="1" applyFill="1" applyBorder="1" applyAlignment="1" applyProtection="1">
      <alignment vertical="center"/>
      <protection locked="0"/>
    </xf>
    <xf numFmtId="165" fontId="13" fillId="0" borderId="12" xfId="1" applyNumberFormat="1" applyFont="1" applyBorder="1" applyAlignment="1" applyProtection="1">
      <alignment horizontal="center" vertical="center"/>
      <protection locked="0"/>
    </xf>
    <xf numFmtId="165" fontId="13" fillId="0" borderId="13" xfId="1" applyNumberFormat="1" applyFont="1" applyBorder="1" applyAlignment="1" applyProtection="1">
      <alignment vertical="center" wrapText="1"/>
      <protection locked="0"/>
    </xf>
    <xf numFmtId="165" fontId="13" fillId="0" borderId="13" xfId="1" applyNumberFormat="1" applyFont="1" applyBorder="1" applyAlignment="1" applyProtection="1">
      <alignment horizontal="center" vertical="center"/>
      <protection locked="0"/>
    </xf>
    <xf numFmtId="165" fontId="13" fillId="0" borderId="13" xfId="1" applyNumberFormat="1" applyFont="1" applyBorder="1" applyAlignment="1" applyProtection="1">
      <alignment vertical="center"/>
      <protection locked="0"/>
    </xf>
    <xf numFmtId="165" fontId="13" fillId="0" borderId="14" xfId="1" applyNumberFormat="1" applyFont="1" applyBorder="1" applyAlignment="1" applyProtection="1">
      <alignment vertical="center"/>
      <protection locked="0"/>
    </xf>
    <xf numFmtId="165" fontId="14" fillId="0" borderId="12" xfId="1" applyNumberFormat="1" applyFont="1" applyBorder="1" applyAlignment="1" applyProtection="1">
      <alignment horizontal="center" vertical="center"/>
      <protection locked="0"/>
    </xf>
    <xf numFmtId="165" fontId="14" fillId="0" borderId="13" xfId="1" applyNumberFormat="1" applyFont="1" applyBorder="1" applyAlignment="1" applyProtection="1">
      <alignment vertical="center" wrapText="1"/>
      <protection locked="0"/>
    </xf>
    <xf numFmtId="165" fontId="14" fillId="0" borderId="13" xfId="1" applyNumberFormat="1" applyFont="1" applyBorder="1" applyAlignment="1" applyProtection="1">
      <alignment horizontal="center" vertical="center"/>
      <protection locked="0"/>
    </xf>
    <xf numFmtId="165" fontId="14" fillId="0" borderId="17" xfId="1" applyNumberFormat="1" applyFont="1" applyBorder="1" applyAlignment="1" applyProtection="1">
      <alignment vertical="center"/>
      <protection locked="0"/>
    </xf>
    <xf numFmtId="165" fontId="14" fillId="0" borderId="13" xfId="1" applyNumberFormat="1" applyFont="1" applyBorder="1" applyAlignment="1" applyProtection="1">
      <alignment vertical="center"/>
      <protection locked="0"/>
    </xf>
    <xf numFmtId="165" fontId="14" fillId="0" borderId="14" xfId="1" applyNumberFormat="1" applyFont="1" applyBorder="1" applyAlignment="1" applyProtection="1">
      <alignment vertical="center"/>
      <protection locked="0"/>
    </xf>
    <xf numFmtId="0" fontId="15" fillId="0" borderId="0" xfId="0" applyFont="1" applyBorder="1" applyAlignment="1">
      <alignment wrapText="1"/>
    </xf>
    <xf numFmtId="0" fontId="15" fillId="0" borderId="18" xfId="0" applyFont="1" applyBorder="1" applyAlignment="1">
      <alignment wrapText="1"/>
    </xf>
    <xf numFmtId="0" fontId="13" fillId="0" borderId="12" xfId="1" applyNumberFormat="1" applyFont="1" applyBorder="1" applyAlignment="1" applyProtection="1">
      <alignment horizontal="center" vertical="center"/>
      <protection locked="0"/>
    </xf>
    <xf numFmtId="0" fontId="16" fillId="0" borderId="12" xfId="1" applyNumberFormat="1" applyFont="1" applyBorder="1" applyAlignment="1" applyProtection="1">
      <alignment horizontal="center" vertical="center"/>
      <protection locked="0"/>
    </xf>
    <xf numFmtId="0" fontId="1" fillId="7" borderId="12" xfId="1" applyNumberFormat="1" applyFont="1" applyFill="1" applyBorder="1" applyAlignment="1" applyProtection="1">
      <alignment horizontal="center" vertical="center"/>
      <protection locked="0"/>
    </xf>
    <xf numFmtId="165" fontId="1" fillId="2" borderId="12" xfId="1" applyNumberFormat="1" applyFont="1" applyFill="1" applyBorder="1" applyAlignment="1" applyProtection="1">
      <alignment horizontal="center" vertical="center"/>
      <protection locked="0"/>
    </xf>
    <xf numFmtId="0" fontId="20" fillId="0" borderId="0" xfId="0" applyFont="1"/>
    <xf numFmtId="0" fontId="21" fillId="4" borderId="2" xfId="0" applyFont="1" applyFill="1" applyBorder="1" applyAlignment="1" applyProtection="1">
      <alignment horizontal="center" vertical="center"/>
      <protection locked="0"/>
    </xf>
    <xf numFmtId="0" fontId="21" fillId="4" borderId="13" xfId="0" applyNumberFormat="1" applyFont="1" applyFill="1" applyBorder="1" applyAlignment="1" applyProtection="1">
      <alignment horizontal="center" vertical="center" wrapText="1"/>
      <protection locked="0"/>
    </xf>
    <xf numFmtId="0" fontId="21" fillId="4" borderId="13" xfId="0" applyFont="1" applyFill="1" applyBorder="1" applyAlignment="1" applyProtection="1">
      <alignment horizontal="center" vertical="center" wrapText="1"/>
      <protection locked="0"/>
    </xf>
    <xf numFmtId="0" fontId="20" fillId="4" borderId="13" xfId="0" applyFont="1" applyFill="1" applyBorder="1" applyAlignment="1" applyProtection="1">
      <alignment horizontal="center" vertical="center"/>
      <protection locked="0"/>
    </xf>
    <xf numFmtId="165" fontId="20" fillId="4" borderId="13" xfId="1" applyNumberFormat="1" applyFont="1" applyFill="1" applyBorder="1" applyAlignment="1" applyProtection="1">
      <alignment vertical="center"/>
      <protection locked="0"/>
    </xf>
    <xf numFmtId="165" fontId="21" fillId="4" borderId="14" xfId="1" applyNumberFormat="1" applyFont="1" applyFill="1" applyBorder="1" applyAlignment="1" applyProtection="1">
      <alignment vertical="center"/>
      <protection locked="0"/>
    </xf>
    <xf numFmtId="0" fontId="22" fillId="0" borderId="9" xfId="0" applyFont="1" applyBorder="1" applyAlignment="1">
      <alignment horizontal="right" vertical="center"/>
    </xf>
    <xf numFmtId="0" fontId="23" fillId="0" borderId="0" xfId="0" applyFont="1"/>
    <xf numFmtId="0" fontId="21" fillId="4" borderId="13" xfId="0" applyFont="1" applyFill="1" applyBorder="1" applyAlignment="1" applyProtection="1">
      <alignment vertical="center" wrapText="1"/>
      <protection locked="0"/>
    </xf>
    <xf numFmtId="0" fontId="21" fillId="0" borderId="44" xfId="0" applyFont="1" applyBorder="1" applyAlignment="1">
      <alignment vertical="center"/>
    </xf>
    <xf numFmtId="0" fontId="21" fillId="0" borderId="2" xfId="0" applyFont="1" applyBorder="1" applyAlignment="1">
      <alignment vertical="center"/>
    </xf>
    <xf numFmtId="0" fontId="20" fillId="0" borderId="0" xfId="0" applyFont="1" applyBorder="1" applyAlignment="1" applyProtection="1">
      <alignment horizontal="center" vertical="center" wrapText="1"/>
      <protection hidden="1"/>
    </xf>
    <xf numFmtId="0" fontId="20" fillId="0" borderId="0" xfId="0" applyFont="1" applyBorder="1" applyAlignment="1">
      <alignment horizontal="right" vertical="center"/>
    </xf>
    <xf numFmtId="0" fontId="21" fillId="0" borderId="0" xfId="0" applyFont="1" applyBorder="1" applyAlignment="1">
      <alignment horizontal="left" vertical="center"/>
    </xf>
    <xf numFmtId="0" fontId="20" fillId="0" borderId="6" xfId="0" applyFont="1" applyBorder="1" applyAlignment="1">
      <alignment horizontal="left" vertical="center"/>
    </xf>
    <xf numFmtId="0" fontId="23" fillId="0" borderId="2" xfId="0" applyFont="1" applyBorder="1" applyAlignment="1">
      <alignment horizontal="center" vertical="center"/>
    </xf>
    <xf numFmtId="0" fontId="20" fillId="0" borderId="0" xfId="1" applyNumberFormat="1" applyFont="1" applyBorder="1" applyAlignment="1" applyProtection="1">
      <alignment horizontal="center" vertical="center"/>
      <protection locked="0"/>
    </xf>
    <xf numFmtId="165" fontId="20" fillId="0" borderId="13" xfId="1" applyNumberFormat="1" applyFont="1" applyBorder="1" applyAlignment="1" applyProtection="1">
      <alignment horizontal="center" vertical="center"/>
      <protection locked="0"/>
    </xf>
    <xf numFmtId="165" fontId="20" fillId="0" borderId="12" xfId="1" applyNumberFormat="1" applyFont="1" applyBorder="1" applyAlignment="1" applyProtection="1">
      <alignment horizontal="center" vertical="center"/>
      <protection locked="0"/>
    </xf>
    <xf numFmtId="0" fontId="20" fillId="0" borderId="13" xfId="1" applyNumberFormat="1" applyFont="1" applyBorder="1" applyAlignment="1" applyProtection="1">
      <alignment horizontal="center" vertical="center"/>
      <protection locked="0"/>
    </xf>
    <xf numFmtId="165" fontId="20" fillId="0" borderId="13" xfId="1" applyNumberFormat="1" applyFont="1" applyBorder="1" applyAlignment="1" applyProtection="1">
      <alignment vertical="center" wrapText="1"/>
      <protection locked="0"/>
    </xf>
    <xf numFmtId="165" fontId="20" fillId="0" borderId="13" xfId="1" applyNumberFormat="1" applyFont="1" applyBorder="1" applyAlignment="1" applyProtection="1">
      <alignment vertical="center"/>
      <protection locked="0"/>
    </xf>
    <xf numFmtId="165" fontId="20" fillId="0" borderId="14" xfId="1" applyNumberFormat="1" applyFont="1" applyBorder="1" applyAlignment="1" applyProtection="1">
      <alignment vertical="center"/>
      <protection locked="0"/>
    </xf>
    <xf numFmtId="0" fontId="20" fillId="0" borderId="12" xfId="1" applyNumberFormat="1" applyFont="1" applyBorder="1" applyAlignment="1" applyProtection="1">
      <alignment horizontal="center" vertical="center"/>
      <protection locked="0"/>
    </xf>
    <xf numFmtId="0" fontId="20" fillId="0" borderId="13" xfId="1" applyNumberFormat="1" applyFont="1" applyBorder="1" applyAlignment="1" applyProtection="1">
      <alignment horizontal="center" vertical="center" wrapText="1"/>
      <protection locked="0"/>
    </xf>
    <xf numFmtId="0" fontId="20" fillId="0" borderId="26" xfId="1" applyNumberFormat="1" applyFont="1" applyBorder="1" applyAlignment="1" applyProtection="1">
      <alignment horizontal="center" vertical="center"/>
      <protection locked="0"/>
    </xf>
    <xf numFmtId="165" fontId="20" fillId="0" borderId="27" xfId="1" applyNumberFormat="1" applyFont="1" applyBorder="1" applyAlignment="1" applyProtection="1">
      <alignment vertical="center" wrapText="1"/>
      <protection locked="0"/>
    </xf>
    <xf numFmtId="165" fontId="20" fillId="0" borderId="27" xfId="1" applyNumberFormat="1" applyFont="1" applyBorder="1" applyAlignment="1" applyProtection="1">
      <alignment vertical="center"/>
      <protection locked="0"/>
    </xf>
    <xf numFmtId="165" fontId="20" fillId="0" borderId="28" xfId="1" applyNumberFormat="1" applyFont="1" applyBorder="1" applyAlignment="1" applyProtection="1">
      <alignment vertical="center"/>
      <protection locked="0"/>
    </xf>
    <xf numFmtId="165" fontId="21" fillId="14" borderId="25" xfId="1" applyNumberFormat="1" applyFont="1" applyFill="1" applyBorder="1" applyAlignment="1" applyProtection="1">
      <alignment horizontal="right" vertical="center" wrapText="1"/>
      <protection locked="0"/>
    </xf>
    <xf numFmtId="165" fontId="21" fillId="14" borderId="14" xfId="1" applyNumberFormat="1" applyFont="1" applyFill="1" applyBorder="1" applyAlignment="1" applyProtection="1">
      <alignment horizontal="right" vertical="center" wrapText="1"/>
      <protection locked="0"/>
    </xf>
    <xf numFmtId="165" fontId="21" fillId="14" borderId="28" xfId="1" applyNumberFormat="1" applyFont="1" applyFill="1" applyBorder="1" applyAlignment="1" applyProtection="1">
      <alignment horizontal="right" vertical="center" wrapText="1"/>
      <protection locked="0"/>
    </xf>
    <xf numFmtId="0" fontId="23" fillId="13" borderId="0" xfId="0" applyFont="1" applyFill="1"/>
    <xf numFmtId="0" fontId="23" fillId="13" borderId="0" xfId="0" applyNumberFormat="1" applyFont="1" applyFill="1" applyAlignment="1">
      <alignment horizontal="center"/>
    </xf>
    <xf numFmtId="0" fontId="21" fillId="13" borderId="0" xfId="0" applyFont="1" applyFill="1" applyBorder="1" applyAlignment="1">
      <alignment horizontal="center" vertical="center"/>
    </xf>
    <xf numFmtId="165" fontId="24" fillId="0" borderId="4" xfId="1" applyNumberFormat="1" applyFont="1" applyBorder="1" applyAlignment="1" applyProtection="1">
      <alignment vertical="center"/>
    </xf>
    <xf numFmtId="0" fontId="24" fillId="0" borderId="4" xfId="0" applyFont="1" applyBorder="1" applyAlignment="1">
      <alignment horizontal="left" vertical="center"/>
    </xf>
    <xf numFmtId="166" fontId="21" fillId="0" borderId="5" xfId="1" applyNumberFormat="1" applyFont="1" applyBorder="1" applyAlignment="1" applyProtection="1">
      <alignment vertical="center"/>
    </xf>
    <xf numFmtId="0" fontId="22" fillId="0" borderId="0" xfId="0" applyFont="1" applyBorder="1" applyAlignment="1">
      <alignment horizontal="right" vertical="center"/>
    </xf>
    <xf numFmtId="165" fontId="22" fillId="0" borderId="0" xfId="1" applyNumberFormat="1" applyFont="1" applyBorder="1" applyAlignment="1" applyProtection="1">
      <alignment vertical="center"/>
    </xf>
    <xf numFmtId="166" fontId="20" fillId="0" borderId="7" xfId="0" applyNumberFormat="1" applyFont="1" applyBorder="1" applyAlignment="1">
      <alignment vertical="center"/>
    </xf>
    <xf numFmtId="0" fontId="20" fillId="0" borderId="9" xfId="0" applyFont="1" applyBorder="1" applyAlignment="1">
      <alignment vertical="center"/>
    </xf>
    <xf numFmtId="0" fontId="20" fillId="0" borderId="9" xfId="0" applyFont="1" applyBorder="1" applyAlignment="1">
      <alignment horizontal="right" vertical="center"/>
    </xf>
    <xf numFmtId="166" fontId="20" fillId="0" borderId="11" xfId="0" applyNumberFormat="1" applyFont="1" applyBorder="1" applyAlignment="1">
      <alignment horizontal="left" vertical="center"/>
    </xf>
    <xf numFmtId="0" fontId="20" fillId="0" borderId="29" xfId="1" applyNumberFormat="1" applyFont="1" applyBorder="1" applyAlignment="1" applyProtection="1">
      <alignment horizontal="center" vertical="center"/>
      <protection locked="0"/>
    </xf>
    <xf numFmtId="0" fontId="20" fillId="0" borderId="16" xfId="1" applyNumberFormat="1" applyFont="1" applyBorder="1" applyAlignment="1" applyProtection="1">
      <alignment horizontal="center" vertical="center" wrapText="1"/>
      <protection locked="0"/>
    </xf>
    <xf numFmtId="165" fontId="20" fillId="0" borderId="16" xfId="1" applyNumberFormat="1" applyFont="1" applyBorder="1" applyAlignment="1" applyProtection="1">
      <alignment vertical="center" wrapText="1"/>
      <protection locked="0"/>
    </xf>
    <xf numFmtId="165" fontId="20" fillId="0" borderId="16" xfId="1" applyNumberFormat="1" applyFont="1" applyBorder="1" applyAlignment="1" applyProtection="1">
      <alignment vertical="center"/>
      <protection locked="0"/>
    </xf>
    <xf numFmtId="165" fontId="20" fillId="0" borderId="48" xfId="1" applyNumberFormat="1" applyFont="1" applyBorder="1" applyAlignment="1" applyProtection="1">
      <alignment vertical="center"/>
      <protection locked="0"/>
    </xf>
    <xf numFmtId="0" fontId="23" fillId="0" borderId="0" xfId="0" applyFont="1" applyAlignment="1">
      <alignment vertical="center"/>
    </xf>
    <xf numFmtId="0" fontId="23" fillId="0" borderId="0" xfId="0" applyNumberFormat="1" applyFont="1" applyAlignment="1">
      <alignment horizontal="center"/>
    </xf>
    <xf numFmtId="0" fontId="23" fillId="0" borderId="0" xfId="0" applyFont="1" applyAlignment="1"/>
    <xf numFmtId="0" fontId="23" fillId="0" borderId="0" xfId="0" applyFont="1" applyAlignment="1">
      <alignment horizontal="center"/>
    </xf>
    <xf numFmtId="0" fontId="20" fillId="13" borderId="0" xfId="0" applyFont="1" applyFill="1"/>
    <xf numFmtId="0" fontId="20" fillId="13" borderId="0" xfId="0" applyNumberFormat="1" applyFont="1" applyFill="1" applyAlignment="1">
      <alignment horizontal="center"/>
    </xf>
    <xf numFmtId="0" fontId="20" fillId="13" borderId="0" xfId="0" applyFont="1" applyFill="1" applyAlignment="1">
      <alignment horizontal="center"/>
    </xf>
    <xf numFmtId="0" fontId="21" fillId="0" borderId="44" xfId="0" applyFont="1" applyBorder="1" applyAlignment="1">
      <alignment horizontal="left" vertical="center"/>
    </xf>
    <xf numFmtId="0" fontId="21" fillId="0" borderId="2" xfId="0" applyFont="1" applyBorder="1" applyAlignment="1">
      <alignment horizontal="left" vertical="center"/>
    </xf>
    <xf numFmtId="0" fontId="20"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wrapText="1"/>
      <protection hidden="1"/>
    </xf>
    <xf numFmtId="167" fontId="20" fillId="0" borderId="0" xfId="0" applyNumberFormat="1" applyFont="1" applyBorder="1" applyAlignment="1">
      <alignment horizontal="center" vertical="center"/>
    </xf>
    <xf numFmtId="167" fontId="20" fillId="0" borderId="0" xfId="0" applyNumberFormat="1" applyFont="1" applyBorder="1" applyAlignment="1">
      <alignment horizontal="left" vertical="center"/>
    </xf>
    <xf numFmtId="0" fontId="20" fillId="0" borderId="6" xfId="0" applyFont="1" applyBorder="1"/>
    <xf numFmtId="0" fontId="21" fillId="0" borderId="45" xfId="0" applyFont="1" applyBorder="1" applyAlignment="1">
      <alignment horizontal="left" vertical="center"/>
    </xf>
    <xf numFmtId="0" fontId="20" fillId="0" borderId="33" xfId="0" applyFont="1" applyBorder="1" applyAlignment="1" applyProtection="1">
      <alignment horizontal="left" vertical="center"/>
      <protection locked="0"/>
    </xf>
    <xf numFmtId="0" fontId="20" fillId="0" borderId="33" xfId="0" applyFont="1" applyBorder="1" applyAlignment="1" applyProtection="1">
      <alignment horizontal="left" vertical="center" wrapText="1"/>
      <protection hidden="1"/>
    </xf>
    <xf numFmtId="167" fontId="25" fillId="0" borderId="33" xfId="0" applyNumberFormat="1" applyFont="1" applyBorder="1" applyAlignment="1">
      <alignment horizontal="center" vertical="center"/>
    </xf>
    <xf numFmtId="0" fontId="21" fillId="0" borderId="33" xfId="0" applyFont="1" applyBorder="1" applyAlignment="1">
      <alignment horizontal="left" vertical="center"/>
    </xf>
    <xf numFmtId="167" fontId="20" fillId="0" borderId="33" xfId="0" applyNumberFormat="1" applyFont="1" applyBorder="1" applyAlignment="1">
      <alignment horizontal="left" vertical="center"/>
    </xf>
    <xf numFmtId="0" fontId="20" fillId="0" borderId="46" xfId="0" applyFont="1" applyBorder="1"/>
    <xf numFmtId="0" fontId="20" fillId="0" borderId="0" xfId="0" applyFont="1" applyAlignment="1">
      <alignment horizontal="center" vertical="center"/>
    </xf>
    <xf numFmtId="165" fontId="20" fillId="0" borderId="16" xfId="1" applyNumberFormat="1" applyFont="1" applyBorder="1" applyAlignment="1" applyProtection="1">
      <alignment horizontal="center" vertical="center"/>
      <protection locked="0"/>
    </xf>
    <xf numFmtId="0" fontId="21" fillId="12" borderId="1" xfId="0" applyFont="1" applyFill="1" applyBorder="1" applyAlignment="1">
      <alignment horizontal="center" vertical="center"/>
    </xf>
    <xf numFmtId="0" fontId="21" fillId="4" borderId="20" xfId="0" applyFont="1" applyFill="1" applyBorder="1" applyAlignment="1" applyProtection="1">
      <alignment horizontal="center" vertical="center"/>
      <protection locked="0"/>
    </xf>
    <xf numFmtId="0" fontId="21" fillId="4" borderId="21" xfId="0" applyFont="1" applyFill="1" applyBorder="1" applyAlignment="1" applyProtection="1">
      <alignment vertical="center" wrapText="1"/>
      <protection locked="0"/>
    </xf>
    <xf numFmtId="0" fontId="21" fillId="4" borderId="21" xfId="0" applyFont="1" applyFill="1" applyBorder="1" applyAlignment="1" applyProtection="1">
      <alignment horizontal="center" vertical="center" wrapText="1"/>
      <protection locked="0"/>
    </xf>
    <xf numFmtId="167" fontId="20" fillId="4" borderId="21" xfId="0" applyNumberFormat="1" applyFont="1" applyFill="1" applyBorder="1" applyAlignment="1" applyProtection="1">
      <alignment horizontal="center" vertical="center"/>
      <protection locked="0"/>
    </xf>
    <xf numFmtId="165" fontId="20" fillId="4" borderId="21" xfId="1" applyNumberFormat="1" applyFont="1" applyFill="1" applyBorder="1" applyAlignment="1" applyProtection="1">
      <alignment vertical="center"/>
      <protection locked="0"/>
    </xf>
    <xf numFmtId="165" fontId="21" fillId="4" borderId="22" xfId="1" applyNumberFormat="1" applyFont="1" applyFill="1" applyBorder="1" applyAlignment="1" applyProtection="1">
      <alignment vertical="center"/>
      <protection locked="0"/>
    </xf>
    <xf numFmtId="0" fontId="21" fillId="0" borderId="41" xfId="0" applyFont="1" applyBorder="1" applyAlignment="1">
      <alignment horizontal="center" vertical="center"/>
    </xf>
    <xf numFmtId="0" fontId="21" fillId="15" borderId="23" xfId="1" applyNumberFormat="1" applyFont="1" applyFill="1" applyBorder="1" applyAlignment="1" applyProtection="1">
      <alignment horizontal="center" vertical="center"/>
      <protection locked="0"/>
    </xf>
    <xf numFmtId="165" fontId="21" fillId="0" borderId="24" xfId="1" applyNumberFormat="1" applyFont="1" applyBorder="1" applyAlignment="1" applyProtection="1">
      <alignment vertical="center" wrapText="1"/>
      <protection locked="0"/>
    </xf>
    <xf numFmtId="165" fontId="21" fillId="0" borderId="24" xfId="1" applyNumberFormat="1" applyFont="1" applyBorder="1" applyAlignment="1" applyProtection="1">
      <alignment horizontal="center" vertical="center"/>
      <protection locked="0"/>
    </xf>
    <xf numFmtId="167" fontId="21" fillId="0" borderId="24" xfId="1" applyNumberFormat="1" applyFont="1" applyBorder="1" applyAlignment="1" applyProtection="1">
      <alignment vertical="center"/>
      <protection locked="0"/>
    </xf>
    <xf numFmtId="165" fontId="21" fillId="0" borderId="24" xfId="1" applyNumberFormat="1" applyFont="1" applyBorder="1" applyAlignment="1" applyProtection="1">
      <alignment vertical="center"/>
      <protection locked="0"/>
    </xf>
    <xf numFmtId="165" fontId="21" fillId="0" borderId="25" xfId="1" applyNumberFormat="1" applyFont="1" applyBorder="1" applyAlignment="1" applyProtection="1">
      <alignment vertical="center"/>
      <protection locked="0"/>
    </xf>
    <xf numFmtId="0" fontId="20" fillId="0" borderId="41" xfId="0" applyFont="1" applyBorder="1" applyAlignment="1">
      <alignment horizontal="center" vertical="center"/>
    </xf>
    <xf numFmtId="167" fontId="20" fillId="0" borderId="13" xfId="1" applyNumberFormat="1" applyFont="1" applyBorder="1" applyAlignment="1" applyProtection="1">
      <alignment vertical="center"/>
      <protection locked="0"/>
    </xf>
    <xf numFmtId="165" fontId="20" fillId="0" borderId="29" xfId="1" applyNumberFormat="1" applyFont="1" applyBorder="1" applyAlignment="1" applyProtection="1">
      <alignment horizontal="center" vertical="center"/>
      <protection locked="0"/>
    </xf>
    <xf numFmtId="167" fontId="20" fillId="0" borderId="16" xfId="1" applyNumberFormat="1" applyFont="1" applyBorder="1" applyAlignment="1" applyProtection="1">
      <alignment vertical="center"/>
      <protection locked="0"/>
    </xf>
    <xf numFmtId="0" fontId="20" fillId="13" borderId="37" xfId="0" applyFont="1" applyFill="1" applyBorder="1"/>
    <xf numFmtId="0" fontId="20" fillId="13" borderId="38" xfId="0" applyFont="1" applyFill="1" applyBorder="1" applyAlignment="1">
      <alignment horizontal="center" vertical="center"/>
    </xf>
    <xf numFmtId="0" fontId="20" fillId="13" borderId="38" xfId="1" applyNumberFormat="1" applyFont="1" applyFill="1" applyBorder="1" applyAlignment="1" applyProtection="1">
      <alignment horizontal="center" vertical="center"/>
      <protection locked="0"/>
    </xf>
    <xf numFmtId="165" fontId="20" fillId="13" borderId="38" xfId="1" applyNumberFormat="1" applyFont="1" applyFill="1" applyBorder="1" applyAlignment="1" applyProtection="1">
      <alignment vertical="center" wrapText="1"/>
      <protection locked="0"/>
    </xf>
    <xf numFmtId="165" fontId="20" fillId="13" borderId="38" xfId="1" applyNumberFormat="1" applyFont="1" applyFill="1" applyBorder="1" applyAlignment="1" applyProtection="1">
      <alignment horizontal="center" vertical="center"/>
      <protection locked="0"/>
    </xf>
    <xf numFmtId="167" fontId="20" fillId="13" borderId="38" xfId="1" applyNumberFormat="1" applyFont="1" applyFill="1" applyBorder="1" applyAlignment="1" applyProtection="1">
      <alignment vertical="center"/>
      <protection locked="0"/>
    </xf>
    <xf numFmtId="165" fontId="20" fillId="13" borderId="38" xfId="1" applyNumberFormat="1" applyFont="1" applyFill="1" applyBorder="1" applyAlignment="1" applyProtection="1">
      <alignment vertical="center"/>
      <protection locked="0"/>
    </xf>
    <xf numFmtId="0" fontId="20" fillId="13" borderId="38" xfId="0" applyFont="1" applyFill="1" applyBorder="1"/>
    <xf numFmtId="165" fontId="21" fillId="15" borderId="34" xfId="1" applyNumberFormat="1" applyFont="1" applyFill="1" applyBorder="1" applyAlignment="1" applyProtection="1">
      <alignment horizontal="center" vertical="center"/>
      <protection locked="0"/>
    </xf>
    <xf numFmtId="165" fontId="21" fillId="0" borderId="32" xfId="1" applyNumberFormat="1" applyFont="1" applyBorder="1" applyAlignment="1" applyProtection="1">
      <alignment vertical="center"/>
      <protection locked="0"/>
    </xf>
    <xf numFmtId="165" fontId="21" fillId="0" borderId="32" xfId="1" applyNumberFormat="1" applyFont="1" applyBorder="1" applyAlignment="1" applyProtection="1">
      <alignment horizontal="center" vertical="center"/>
      <protection locked="0"/>
    </xf>
    <xf numFmtId="167" fontId="20" fillId="0" borderId="32" xfId="1" applyNumberFormat="1" applyFont="1" applyBorder="1" applyAlignment="1" applyProtection="1">
      <alignment vertical="center"/>
      <protection locked="0"/>
    </xf>
    <xf numFmtId="165" fontId="20" fillId="0" borderId="32" xfId="1" applyNumberFormat="1" applyFont="1" applyBorder="1" applyAlignment="1" applyProtection="1">
      <alignment vertical="center"/>
      <protection locked="0"/>
    </xf>
    <xf numFmtId="165" fontId="21" fillId="0" borderId="39" xfId="1" applyNumberFormat="1" applyFont="1" applyBorder="1" applyAlignment="1" applyProtection="1">
      <alignment vertical="center"/>
      <protection locked="0"/>
    </xf>
    <xf numFmtId="0" fontId="21" fillId="15" borderId="34" xfId="1" applyNumberFormat="1" applyFont="1" applyFill="1" applyBorder="1" applyAlignment="1" applyProtection="1">
      <alignment horizontal="center" vertical="center"/>
      <protection locked="0"/>
    </xf>
    <xf numFmtId="165" fontId="21" fillId="0" borderId="32" xfId="1" applyNumberFormat="1" applyFont="1" applyBorder="1" applyAlignment="1" applyProtection="1">
      <alignment vertical="center" wrapText="1"/>
      <protection locked="0"/>
    </xf>
    <xf numFmtId="0" fontId="20" fillId="16" borderId="37" xfId="0" applyFont="1" applyFill="1" applyBorder="1"/>
    <xf numFmtId="0" fontId="20" fillId="16" borderId="38" xfId="0" applyFont="1" applyFill="1" applyBorder="1" applyAlignment="1">
      <alignment horizontal="center" vertical="center"/>
    </xf>
    <xf numFmtId="165" fontId="20" fillId="16" borderId="38" xfId="1" applyNumberFormat="1" applyFont="1" applyFill="1" applyBorder="1" applyAlignment="1" applyProtection="1">
      <alignment horizontal="center" vertical="center"/>
      <protection locked="0"/>
    </xf>
    <xf numFmtId="165" fontId="20" fillId="16" borderId="38" xfId="1" applyNumberFormat="1" applyFont="1" applyFill="1" applyBorder="1" applyAlignment="1" applyProtection="1">
      <alignment vertical="center" wrapText="1"/>
      <protection locked="0"/>
    </xf>
    <xf numFmtId="167" fontId="20" fillId="16" borderId="38" xfId="1" applyNumberFormat="1" applyFont="1" applyFill="1" applyBorder="1" applyAlignment="1" applyProtection="1">
      <alignment vertical="center"/>
      <protection locked="0"/>
    </xf>
    <xf numFmtId="165" fontId="20" fillId="16" borderId="38" xfId="1" applyNumberFormat="1" applyFont="1" applyFill="1" applyBorder="1" applyAlignment="1" applyProtection="1">
      <alignment vertical="center"/>
      <protection locked="0"/>
    </xf>
    <xf numFmtId="0" fontId="20" fillId="16" borderId="38" xfId="0" applyFont="1" applyFill="1" applyBorder="1"/>
    <xf numFmtId="0" fontId="21" fillId="4" borderId="52" xfId="0" applyFont="1" applyFill="1" applyBorder="1" applyAlignment="1" applyProtection="1">
      <alignment horizontal="center" vertical="center"/>
      <protection locked="0"/>
    </xf>
    <xf numFmtId="0" fontId="21" fillId="4" borderId="50" xfId="0" applyFont="1" applyFill="1" applyBorder="1" applyAlignment="1" applyProtection="1">
      <alignment vertical="center" wrapText="1"/>
      <protection locked="0"/>
    </xf>
    <xf numFmtId="0" fontId="21" fillId="4" borderId="50" xfId="0" applyFont="1" applyFill="1" applyBorder="1" applyAlignment="1" applyProtection="1">
      <alignment horizontal="center" vertical="center" wrapText="1"/>
      <protection locked="0"/>
    </xf>
    <xf numFmtId="167" fontId="20" fillId="4" borderId="50" xfId="0" applyNumberFormat="1" applyFont="1" applyFill="1" applyBorder="1" applyAlignment="1" applyProtection="1">
      <alignment horizontal="center" vertical="center"/>
      <protection locked="0"/>
    </xf>
    <xf numFmtId="165" fontId="20" fillId="4" borderId="50" xfId="1" applyNumberFormat="1" applyFont="1" applyFill="1" applyBorder="1" applyAlignment="1" applyProtection="1">
      <alignment vertical="center"/>
      <protection locked="0"/>
    </xf>
    <xf numFmtId="165" fontId="21" fillId="4" borderId="53" xfId="1" applyNumberFormat="1" applyFont="1" applyFill="1" applyBorder="1" applyAlignment="1" applyProtection="1">
      <alignment vertical="center"/>
      <protection locked="0"/>
    </xf>
    <xf numFmtId="0" fontId="21" fillId="0" borderId="40" xfId="0" applyFont="1" applyBorder="1" applyAlignment="1">
      <alignment horizontal="center" vertical="center"/>
    </xf>
    <xf numFmtId="165" fontId="21" fillId="15" borderId="23" xfId="1" applyNumberFormat="1" applyFont="1" applyFill="1" applyBorder="1" applyAlignment="1" applyProtection="1">
      <alignment horizontal="center" vertical="center"/>
      <protection locked="0"/>
    </xf>
    <xf numFmtId="167" fontId="20" fillId="0" borderId="24" xfId="1" applyNumberFormat="1" applyFont="1" applyBorder="1" applyAlignment="1" applyProtection="1">
      <alignment vertical="center"/>
      <protection locked="0"/>
    </xf>
    <xf numFmtId="165" fontId="20" fillId="13" borderId="38" xfId="1" applyNumberFormat="1" applyFont="1" applyFill="1" applyBorder="1" applyAlignment="1" applyProtection="1">
      <alignment horizontal="center" vertical="center" wrapText="1"/>
      <protection locked="0"/>
    </xf>
    <xf numFmtId="0" fontId="20" fillId="13" borderId="38" xfId="0" applyFont="1" applyFill="1" applyBorder="1" applyAlignment="1">
      <alignment horizontal="center"/>
    </xf>
    <xf numFmtId="0" fontId="20" fillId="13" borderId="38" xfId="2" applyFont="1" applyFill="1" applyBorder="1" applyAlignment="1">
      <alignment horizontal="center" vertical="center" wrapText="1"/>
    </xf>
    <xf numFmtId="0" fontId="20" fillId="13" borderId="38" xfId="2" applyFont="1" applyFill="1" applyBorder="1" applyAlignment="1">
      <alignment horizontal="left" vertical="center" wrapText="1"/>
    </xf>
    <xf numFmtId="2" fontId="20" fillId="13" borderId="38" xfId="0" applyNumberFormat="1" applyFont="1" applyFill="1" applyBorder="1"/>
    <xf numFmtId="167" fontId="21" fillId="0" borderId="32" xfId="1" applyNumberFormat="1" applyFont="1" applyBorder="1" applyAlignment="1" applyProtection="1">
      <alignment vertical="center"/>
      <protection locked="0"/>
    </xf>
    <xf numFmtId="2" fontId="21" fillId="0" borderId="0" xfId="0" applyNumberFormat="1" applyFont="1" applyBorder="1" applyAlignment="1">
      <alignment vertical="center"/>
    </xf>
    <xf numFmtId="2" fontId="21" fillId="0" borderId="6" xfId="0" applyNumberFormat="1" applyFont="1" applyBorder="1" applyAlignment="1">
      <alignment vertical="center"/>
    </xf>
    <xf numFmtId="165" fontId="20" fillId="0" borderId="32" xfId="1" applyNumberFormat="1" applyFont="1" applyBorder="1" applyAlignment="1" applyProtection="1">
      <alignment vertical="center" wrapText="1"/>
      <protection locked="0"/>
    </xf>
    <xf numFmtId="165" fontId="20" fillId="0" borderId="32" xfId="1" applyNumberFormat="1" applyFont="1" applyBorder="1" applyAlignment="1" applyProtection="1">
      <alignment horizontal="center" vertical="center"/>
      <protection locked="0"/>
    </xf>
    <xf numFmtId="2" fontId="20" fillId="13" borderId="38" xfId="0" applyNumberFormat="1" applyFont="1" applyFill="1" applyBorder="1" applyAlignment="1">
      <alignment vertical="center"/>
    </xf>
    <xf numFmtId="0" fontId="21" fillId="4" borderId="52" xfId="0" applyFont="1" applyFill="1" applyBorder="1" applyAlignment="1" applyProtection="1">
      <alignment horizontal="center" vertical="center" wrapText="1"/>
      <protection locked="0"/>
    </xf>
    <xf numFmtId="0" fontId="21" fillId="4" borderId="50"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center" vertical="center"/>
      <protection locked="0"/>
    </xf>
    <xf numFmtId="167" fontId="21" fillId="4" borderId="50" xfId="1" applyNumberFormat="1" applyFont="1" applyFill="1" applyBorder="1" applyAlignment="1" applyProtection="1">
      <alignment vertical="center"/>
      <protection locked="0"/>
    </xf>
    <xf numFmtId="165" fontId="21" fillId="4" borderId="50" xfId="1" applyNumberFormat="1" applyFont="1" applyFill="1" applyBorder="1" applyAlignment="1" applyProtection="1">
      <alignment vertical="center"/>
      <protection locked="0"/>
    </xf>
    <xf numFmtId="165" fontId="20" fillId="0" borderId="24" xfId="1" applyNumberFormat="1" applyFont="1" applyBorder="1" applyAlignment="1" applyProtection="1">
      <alignment vertical="center"/>
      <protection locked="0"/>
    </xf>
    <xf numFmtId="165" fontId="21" fillId="13" borderId="38" xfId="1" applyNumberFormat="1" applyFont="1" applyFill="1" applyBorder="1" applyAlignment="1" applyProtection="1">
      <alignment horizontal="center" vertical="center"/>
      <protection locked="0"/>
    </xf>
    <xf numFmtId="165" fontId="21" fillId="13" borderId="38" xfId="1" applyNumberFormat="1" applyFont="1" applyFill="1" applyBorder="1" applyAlignment="1" applyProtection="1">
      <alignment vertical="center" wrapText="1"/>
      <protection locked="0"/>
    </xf>
    <xf numFmtId="165" fontId="20" fillId="0" borderId="12" xfId="1" applyNumberFormat="1" applyFont="1" applyBorder="1" applyAlignment="1" applyProtection="1">
      <alignment horizontal="center" vertical="center" wrapText="1"/>
      <protection locked="0"/>
    </xf>
    <xf numFmtId="165" fontId="20" fillId="0" borderId="29" xfId="1" applyNumberFormat="1" applyFont="1" applyBorder="1" applyAlignment="1" applyProtection="1">
      <alignment horizontal="center" vertical="center" wrapText="1"/>
      <protection locked="0"/>
    </xf>
    <xf numFmtId="165" fontId="21" fillId="15" borderId="34" xfId="1" applyNumberFormat="1" applyFont="1" applyFill="1" applyBorder="1" applyAlignment="1" applyProtection="1">
      <alignment horizontal="center" vertical="center" wrapText="1"/>
      <protection locked="0"/>
    </xf>
    <xf numFmtId="167" fontId="20" fillId="4" borderId="50" xfId="1" applyNumberFormat="1" applyFont="1" applyFill="1" applyBorder="1" applyAlignment="1" applyProtection="1">
      <alignment vertical="center"/>
      <protection locked="0"/>
    </xf>
    <xf numFmtId="165" fontId="20" fillId="4" borderId="53" xfId="1" applyNumberFormat="1" applyFont="1" applyFill="1" applyBorder="1" applyAlignment="1" applyProtection="1">
      <alignment vertical="center"/>
      <protection locked="0"/>
    </xf>
    <xf numFmtId="165" fontId="21" fillId="15" borderId="23" xfId="1" applyNumberFormat="1" applyFont="1" applyFill="1" applyBorder="1" applyAlignment="1" applyProtection="1">
      <alignment horizontal="center" vertical="center" wrapText="1"/>
      <protection locked="0"/>
    </xf>
    <xf numFmtId="167" fontId="21" fillId="0" borderId="24" xfId="1" applyNumberFormat="1" applyFont="1" applyBorder="1" applyAlignment="1" applyProtection="1">
      <alignment vertical="center" wrapText="1"/>
      <protection locked="0"/>
    </xf>
    <xf numFmtId="167" fontId="20" fillId="0" borderId="13" xfId="1" applyNumberFormat="1" applyFont="1" applyBorder="1" applyAlignment="1" applyProtection="1">
      <alignment vertical="center" wrapText="1"/>
      <protection locked="0"/>
    </xf>
    <xf numFmtId="167" fontId="20" fillId="0" borderId="16" xfId="1" applyNumberFormat="1" applyFont="1" applyBorder="1" applyAlignment="1" applyProtection="1">
      <alignment vertical="center" wrapText="1"/>
      <protection locked="0"/>
    </xf>
    <xf numFmtId="0" fontId="21" fillId="0" borderId="0" xfId="0" applyFont="1" applyBorder="1" applyAlignment="1">
      <alignment vertical="center" wrapText="1"/>
    </xf>
    <xf numFmtId="0" fontId="20" fillId="0" borderId="16" xfId="1" applyNumberFormat="1" applyFont="1" applyBorder="1" applyAlignment="1" applyProtection="1">
      <alignment horizontal="center" vertical="center"/>
      <protection locked="0"/>
    </xf>
    <xf numFmtId="0" fontId="20" fillId="8" borderId="0" xfId="0" applyFont="1" applyFill="1" applyAlignment="1">
      <alignment horizontal="center" vertical="center" wrapText="1"/>
    </xf>
    <xf numFmtId="0" fontId="20" fillId="13" borderId="37" xfId="0" applyFont="1" applyFill="1" applyBorder="1" applyAlignment="1">
      <alignment horizontal="center" vertical="center" wrapText="1"/>
    </xf>
    <xf numFmtId="0" fontId="21" fillId="0" borderId="0" xfId="0" applyFont="1"/>
    <xf numFmtId="0" fontId="20" fillId="13" borderId="38" xfId="3" applyFont="1" applyFill="1" applyBorder="1" applyAlignment="1">
      <alignment horizontal="center" vertical="center" wrapText="1"/>
    </xf>
    <xf numFmtId="0" fontId="20" fillId="13" borderId="38" xfId="3" applyFont="1" applyFill="1" applyBorder="1" applyAlignment="1">
      <alignment horizontal="left" vertical="center" wrapText="1"/>
    </xf>
    <xf numFmtId="0" fontId="20" fillId="13" borderId="37" xfId="0" applyFont="1" applyFill="1" applyBorder="1" applyAlignment="1">
      <alignment horizontal="center" vertical="center"/>
    </xf>
    <xf numFmtId="165" fontId="20" fillId="13" borderId="43" xfId="1" applyNumberFormat="1" applyFont="1" applyFill="1" applyBorder="1" applyAlignment="1" applyProtection="1">
      <alignment vertical="center"/>
      <protection locked="0"/>
    </xf>
    <xf numFmtId="0" fontId="21" fillId="0" borderId="42" xfId="0" applyFont="1" applyBorder="1" applyAlignment="1">
      <alignment horizontal="center" vertical="center"/>
    </xf>
    <xf numFmtId="0" fontId="21" fillId="15" borderId="52" xfId="1" applyNumberFormat="1" applyFont="1" applyFill="1" applyBorder="1" applyAlignment="1" applyProtection="1">
      <alignment horizontal="center" vertical="center"/>
      <protection locked="0"/>
    </xf>
    <xf numFmtId="165" fontId="21" fillId="0" borderId="50" xfId="1" applyNumberFormat="1" applyFont="1" applyBorder="1" applyAlignment="1" applyProtection="1">
      <alignment vertical="center" wrapText="1"/>
      <protection locked="0"/>
    </xf>
    <xf numFmtId="165" fontId="21" fillId="0" borderId="50" xfId="1" applyNumberFormat="1" applyFont="1" applyBorder="1" applyAlignment="1" applyProtection="1">
      <alignment horizontal="center" vertical="center"/>
      <protection locked="0"/>
    </xf>
    <xf numFmtId="167" fontId="20" fillId="0" borderId="50" xfId="1" applyNumberFormat="1" applyFont="1" applyBorder="1" applyAlignment="1" applyProtection="1">
      <alignment vertical="center"/>
      <protection locked="0"/>
    </xf>
    <xf numFmtId="165" fontId="21" fillId="0" borderId="50" xfId="1" applyNumberFormat="1" applyFont="1" applyBorder="1" applyAlignment="1" applyProtection="1">
      <alignment vertical="center"/>
      <protection locked="0"/>
    </xf>
    <xf numFmtId="165" fontId="21" fillId="0" borderId="53" xfId="1" applyNumberFormat="1" applyFont="1" applyBorder="1" applyAlignment="1" applyProtection="1">
      <alignment vertical="center"/>
      <protection locked="0"/>
    </xf>
    <xf numFmtId="0" fontId="20" fillId="0" borderId="30" xfId="1" applyNumberFormat="1" applyFont="1" applyBorder="1" applyAlignment="1" applyProtection="1">
      <alignment horizontal="center" vertical="center"/>
      <protection locked="0"/>
    </xf>
    <xf numFmtId="165" fontId="20" fillId="0" borderId="17" xfId="1" applyNumberFormat="1" applyFont="1" applyBorder="1" applyAlignment="1" applyProtection="1">
      <alignment vertical="center" wrapText="1"/>
      <protection locked="0"/>
    </xf>
    <xf numFmtId="0" fontId="20" fillId="0" borderId="17" xfId="1" applyNumberFormat="1" applyFont="1" applyBorder="1" applyAlignment="1" applyProtection="1">
      <alignment horizontal="center" vertical="center"/>
      <protection locked="0"/>
    </xf>
    <xf numFmtId="167" fontId="20" fillId="0" borderId="17" xfId="1" applyNumberFormat="1" applyFont="1" applyBorder="1" applyAlignment="1" applyProtection="1">
      <alignment vertical="center"/>
      <protection locked="0"/>
    </xf>
    <xf numFmtId="165" fontId="20" fillId="0" borderId="17" xfId="1" applyNumberFormat="1" applyFont="1" applyBorder="1" applyAlignment="1" applyProtection="1">
      <alignment vertical="center"/>
      <protection locked="0"/>
    </xf>
    <xf numFmtId="165" fontId="20" fillId="0" borderId="31" xfId="1" applyNumberFormat="1" applyFont="1" applyBorder="1" applyAlignment="1" applyProtection="1">
      <alignment vertical="center"/>
      <protection locked="0"/>
    </xf>
    <xf numFmtId="0" fontId="20" fillId="0" borderId="34" xfId="1" applyNumberFormat="1" applyFont="1" applyBorder="1" applyAlignment="1" applyProtection="1">
      <alignment horizontal="center" vertical="center"/>
      <protection locked="0"/>
    </xf>
    <xf numFmtId="165" fontId="20" fillId="0" borderId="13" xfId="1" applyNumberFormat="1" applyFont="1" applyBorder="1" applyAlignment="1" applyProtection="1">
      <alignment horizontal="left" vertical="center" wrapText="1"/>
      <protection locked="0"/>
    </xf>
    <xf numFmtId="0" fontId="21" fillId="13" borderId="38" xfId="0" applyFont="1" applyFill="1" applyBorder="1" applyAlignment="1">
      <alignment horizontal="center" vertical="center"/>
    </xf>
    <xf numFmtId="165" fontId="20" fillId="0" borderId="14" xfId="1" applyNumberFormat="1" applyFont="1" applyBorder="1" applyAlignment="1" applyProtection="1">
      <alignment vertical="center" wrapText="1"/>
      <protection locked="0"/>
    </xf>
    <xf numFmtId="165" fontId="20" fillId="0" borderId="48" xfId="1" applyNumberFormat="1" applyFont="1" applyBorder="1" applyAlignment="1" applyProtection="1">
      <alignment vertical="center" wrapText="1"/>
      <protection locked="0"/>
    </xf>
    <xf numFmtId="0" fontId="20" fillId="0" borderId="0" xfId="0" applyFont="1" applyBorder="1" applyAlignment="1">
      <alignment vertical="center" wrapText="1"/>
    </xf>
    <xf numFmtId="0" fontId="21" fillId="13" borderId="38" xfId="1" applyNumberFormat="1" applyFont="1" applyFill="1" applyBorder="1" applyAlignment="1" applyProtection="1">
      <alignment horizontal="center" vertical="center"/>
      <protection locked="0"/>
    </xf>
    <xf numFmtId="0" fontId="21" fillId="0" borderId="19" xfId="0" applyFont="1" applyBorder="1" applyAlignment="1">
      <alignment vertical="center" wrapText="1"/>
    </xf>
    <xf numFmtId="0" fontId="21" fillId="13" borderId="38" xfId="0" applyFont="1" applyFill="1" applyBorder="1" applyAlignment="1">
      <alignment vertical="center" wrapText="1"/>
    </xf>
    <xf numFmtId="0" fontId="21" fillId="13" borderId="34" xfId="1" applyNumberFormat="1" applyFont="1" applyFill="1" applyBorder="1" applyAlignment="1" applyProtection="1">
      <alignment horizontal="center" vertical="center"/>
      <protection locked="0"/>
    </xf>
    <xf numFmtId="0" fontId="20" fillId="2" borderId="0" xfId="0" applyFont="1" applyFill="1" applyAlignment="1">
      <alignment horizontal="center" vertical="center" wrapText="1"/>
    </xf>
    <xf numFmtId="165" fontId="21" fillId="13" borderId="38" xfId="1" applyNumberFormat="1" applyFont="1" applyFill="1" applyBorder="1" applyAlignment="1" applyProtection="1">
      <alignment horizontal="center" vertical="center" wrapText="1"/>
      <protection locked="0"/>
    </xf>
    <xf numFmtId="167" fontId="21" fillId="13" borderId="38" xfId="1" applyNumberFormat="1" applyFont="1" applyFill="1" applyBorder="1" applyAlignment="1" applyProtection="1">
      <alignment vertical="center"/>
      <protection locked="0"/>
    </xf>
    <xf numFmtId="165" fontId="21" fillId="13" borderId="38" xfId="1" applyNumberFormat="1" applyFont="1" applyFill="1" applyBorder="1" applyAlignment="1" applyProtection="1">
      <alignment vertical="center"/>
      <protection locked="0"/>
    </xf>
    <xf numFmtId="165" fontId="20" fillId="0" borderId="13" xfId="1" applyNumberFormat="1" applyFont="1" applyBorder="1" applyAlignment="1" applyProtection="1">
      <alignment horizontal="center" vertical="center" wrapText="1"/>
      <protection locked="0"/>
    </xf>
    <xf numFmtId="165" fontId="20" fillId="0" borderId="49" xfId="1" applyNumberFormat="1" applyFont="1" applyBorder="1" applyAlignment="1" applyProtection="1">
      <alignment horizontal="center" vertical="center" wrapText="1"/>
      <protection locked="0"/>
    </xf>
    <xf numFmtId="165" fontId="20" fillId="0" borderId="0" xfId="1" applyNumberFormat="1" applyFont="1" applyBorder="1" applyAlignment="1" applyProtection="1">
      <alignment vertical="center" wrapText="1"/>
      <protection locked="0"/>
    </xf>
    <xf numFmtId="165" fontId="20" fillId="0" borderId="15" xfId="1" applyNumberFormat="1" applyFont="1" applyBorder="1" applyAlignment="1" applyProtection="1">
      <alignment horizontal="center" vertical="center" wrapText="1"/>
      <protection locked="0"/>
    </xf>
    <xf numFmtId="165" fontId="20" fillId="0" borderId="16" xfId="1" applyNumberFormat="1" applyFont="1" applyBorder="1" applyAlignment="1" applyProtection="1">
      <alignment horizontal="center" vertical="center" wrapText="1"/>
      <protection locked="0"/>
    </xf>
    <xf numFmtId="167" fontId="20" fillId="13" borderId="38" xfId="1" applyNumberFormat="1" applyFont="1" applyFill="1" applyBorder="1" applyAlignment="1" applyProtection="1">
      <alignment vertical="center" wrapText="1"/>
      <protection locked="0"/>
    </xf>
    <xf numFmtId="167" fontId="20" fillId="0" borderId="32" xfId="1" applyNumberFormat="1" applyFont="1" applyBorder="1" applyAlignment="1" applyProtection="1">
      <alignment vertical="center" wrapText="1"/>
      <protection locked="0"/>
    </xf>
    <xf numFmtId="165" fontId="20" fillId="0" borderId="14" xfId="1" applyNumberFormat="1" applyFont="1" applyBorder="1" applyAlignment="1" applyProtection="1">
      <alignment horizontal="center" vertical="center" wrapText="1"/>
      <protection locked="0"/>
    </xf>
    <xf numFmtId="165" fontId="20" fillId="0" borderId="48" xfId="1" applyNumberFormat="1" applyFont="1" applyBorder="1" applyAlignment="1" applyProtection="1">
      <alignment horizontal="center" vertical="center" wrapText="1"/>
      <protection locked="0"/>
    </xf>
    <xf numFmtId="165" fontId="21" fillId="2" borderId="32" xfId="1" applyNumberFormat="1" applyFont="1" applyFill="1" applyBorder="1" applyAlignment="1" applyProtection="1">
      <alignment vertical="center" wrapText="1"/>
      <protection locked="0"/>
    </xf>
    <xf numFmtId="1" fontId="20" fillId="0" borderId="12" xfId="1" applyNumberFormat="1" applyFont="1" applyBorder="1" applyAlignment="1" applyProtection="1">
      <alignment horizontal="center" vertical="center" wrapText="1"/>
      <protection locked="0"/>
    </xf>
    <xf numFmtId="165" fontId="21" fillId="15" borderId="30" xfId="1" applyNumberFormat="1" applyFont="1" applyFill="1" applyBorder="1" applyAlignment="1" applyProtection="1">
      <alignment horizontal="center" vertical="center" wrapText="1"/>
      <protection locked="0"/>
    </xf>
    <xf numFmtId="165" fontId="21" fillId="0" borderId="31" xfId="1" applyNumberFormat="1" applyFont="1" applyBorder="1" applyAlignment="1" applyProtection="1">
      <alignment vertical="center"/>
      <protection locked="0"/>
    </xf>
    <xf numFmtId="0" fontId="20" fillId="0" borderId="12" xfId="1" applyNumberFormat="1" applyFont="1" applyBorder="1" applyAlignment="1" applyProtection="1">
      <alignment horizontal="center" vertical="center" wrapText="1"/>
      <protection locked="0"/>
    </xf>
    <xf numFmtId="0" fontId="21" fillId="15" borderId="30" xfId="1" applyNumberFormat="1" applyFont="1" applyFill="1" applyBorder="1" applyAlignment="1" applyProtection="1">
      <alignment horizontal="center" vertical="center" wrapText="1"/>
      <protection locked="0"/>
    </xf>
    <xf numFmtId="165" fontId="21" fillId="0" borderId="17" xfId="1" applyNumberFormat="1" applyFont="1" applyBorder="1" applyAlignment="1" applyProtection="1">
      <alignment vertical="center" wrapText="1"/>
      <protection locked="0"/>
    </xf>
    <xf numFmtId="165" fontId="21" fillId="0" borderId="17" xfId="1" applyNumberFormat="1" applyFont="1" applyBorder="1" applyAlignment="1" applyProtection="1">
      <alignment horizontal="center" vertical="center"/>
      <protection locked="0"/>
    </xf>
    <xf numFmtId="167" fontId="21" fillId="0" borderId="17" xfId="1" applyNumberFormat="1" applyFont="1" applyBorder="1" applyAlignment="1" applyProtection="1">
      <alignment vertical="center"/>
      <protection locked="0"/>
    </xf>
    <xf numFmtId="165" fontId="21" fillId="0" borderId="17" xfId="1" applyNumberFormat="1" applyFont="1" applyBorder="1" applyAlignment="1" applyProtection="1">
      <alignment vertical="center"/>
      <protection locked="0"/>
    </xf>
    <xf numFmtId="0" fontId="20" fillId="0" borderId="29" xfId="1" applyNumberFormat="1" applyFont="1" applyBorder="1" applyAlignment="1" applyProtection="1">
      <alignment horizontal="center" vertical="center" wrapText="1"/>
      <protection locked="0"/>
    </xf>
    <xf numFmtId="0" fontId="21" fillId="12" borderId="42" xfId="0" applyFont="1" applyFill="1" applyBorder="1" applyAlignment="1">
      <alignment horizontal="center" vertical="center"/>
    </xf>
    <xf numFmtId="0" fontId="21" fillId="10" borderId="52" xfId="0" applyFont="1" applyFill="1" applyBorder="1" applyAlignment="1" applyProtection="1">
      <alignment horizontal="center" vertical="center"/>
      <protection locked="0"/>
    </xf>
    <xf numFmtId="0" fontId="21" fillId="9" borderId="42" xfId="0" applyFont="1" applyFill="1" applyBorder="1" applyAlignment="1">
      <alignment horizontal="center" vertical="center"/>
    </xf>
    <xf numFmtId="0" fontId="21" fillId="11" borderId="52" xfId="0" applyFont="1" applyFill="1" applyBorder="1" applyAlignment="1" applyProtection="1">
      <alignment horizontal="center" vertical="center"/>
      <protection locked="0"/>
    </xf>
    <xf numFmtId="0" fontId="21" fillId="11" borderId="50" xfId="0" applyFont="1" applyFill="1" applyBorder="1" applyAlignment="1" applyProtection="1">
      <alignment vertical="center" wrapText="1"/>
      <protection locked="0"/>
    </xf>
    <xf numFmtId="0" fontId="21" fillId="11" borderId="50" xfId="0" applyFont="1" applyFill="1" applyBorder="1" applyAlignment="1" applyProtection="1">
      <alignment horizontal="center" vertical="center" wrapText="1"/>
      <protection locked="0"/>
    </xf>
    <xf numFmtId="167" fontId="20" fillId="11" borderId="50" xfId="1" applyNumberFormat="1" applyFont="1" applyFill="1" applyBorder="1" applyAlignment="1" applyProtection="1">
      <alignment vertical="center"/>
      <protection locked="0"/>
    </xf>
    <xf numFmtId="165" fontId="20" fillId="11" borderId="50" xfId="1" applyNumberFormat="1" applyFont="1" applyFill="1" applyBorder="1" applyAlignment="1" applyProtection="1">
      <alignment vertical="center"/>
      <protection locked="0"/>
    </xf>
    <xf numFmtId="165" fontId="20" fillId="11" borderId="53" xfId="1" applyNumberFormat="1" applyFont="1" applyFill="1" applyBorder="1" applyAlignment="1" applyProtection="1">
      <alignment vertical="center"/>
      <protection locked="0"/>
    </xf>
    <xf numFmtId="0" fontId="21" fillId="15" borderId="11" xfId="1" applyNumberFormat="1" applyFont="1" applyFill="1" applyBorder="1" applyAlignment="1" applyProtection="1">
      <alignment horizontal="center" vertical="center"/>
      <protection locked="0"/>
    </xf>
    <xf numFmtId="0" fontId="20" fillId="0" borderId="41" xfId="0" applyFont="1" applyBorder="1" applyAlignment="1">
      <alignment horizontal="center" vertical="center" wrapText="1"/>
    </xf>
    <xf numFmtId="0" fontId="20" fillId="0" borderId="15" xfId="1" applyNumberFormat="1" applyFont="1" applyBorder="1" applyAlignment="1" applyProtection="1">
      <alignment horizontal="center" vertical="center" wrapText="1"/>
      <protection locked="0"/>
    </xf>
    <xf numFmtId="0" fontId="20" fillId="0" borderId="5" xfId="1" applyNumberFormat="1" applyFont="1" applyBorder="1" applyAlignment="1" applyProtection="1">
      <alignment horizontal="center" vertical="center" wrapText="1"/>
      <protection locked="0"/>
    </xf>
    <xf numFmtId="167" fontId="21" fillId="0" borderId="36" xfId="1" applyNumberFormat="1" applyFont="1" applyBorder="1" applyAlignment="1" applyProtection="1">
      <alignment vertical="center"/>
      <protection locked="0"/>
    </xf>
    <xf numFmtId="165" fontId="21" fillId="0" borderId="36" xfId="1" applyNumberFormat="1" applyFont="1" applyBorder="1" applyAlignment="1" applyProtection="1">
      <alignment vertical="center"/>
      <protection locked="0"/>
    </xf>
    <xf numFmtId="0" fontId="20" fillId="0" borderId="11" xfId="1" applyNumberFormat="1" applyFont="1" applyBorder="1" applyAlignment="1" applyProtection="1">
      <alignment horizontal="center" vertical="center" wrapText="1"/>
      <protection locked="0"/>
    </xf>
    <xf numFmtId="165" fontId="20" fillId="0" borderId="32" xfId="1" applyNumberFormat="1" applyFont="1" applyBorder="1" applyAlignment="1" applyProtection="1">
      <alignment horizontal="center" vertical="center" wrapText="1"/>
      <protection locked="0"/>
    </xf>
    <xf numFmtId="165" fontId="20" fillId="0" borderId="39" xfId="1" applyNumberFormat="1" applyFont="1" applyBorder="1" applyAlignment="1" applyProtection="1">
      <alignment horizontal="center" vertical="center" wrapText="1"/>
      <protection locked="0"/>
    </xf>
    <xf numFmtId="0" fontId="21" fillId="0" borderId="41" xfId="0" applyFont="1" applyBorder="1" applyAlignment="1">
      <alignment horizontal="center" vertical="center" wrapText="1"/>
    </xf>
    <xf numFmtId="0" fontId="21" fillId="15" borderId="7" xfId="1" applyNumberFormat="1" applyFont="1" applyFill="1" applyBorder="1" applyAlignment="1" applyProtection="1">
      <alignment horizontal="center" vertical="center"/>
      <protection locked="0"/>
    </xf>
    <xf numFmtId="165" fontId="21" fillId="0" borderId="36" xfId="1" applyNumberFormat="1" applyFont="1" applyBorder="1" applyAlignment="1" applyProtection="1">
      <alignment horizontal="center" vertical="center"/>
      <protection locked="0"/>
    </xf>
    <xf numFmtId="4" fontId="21" fillId="13" borderId="38" xfId="0" applyNumberFormat="1" applyFont="1" applyFill="1" applyBorder="1"/>
    <xf numFmtId="0" fontId="20" fillId="0" borderId="41" xfId="1" applyNumberFormat="1" applyFont="1" applyBorder="1" applyAlignment="1" applyProtection="1">
      <alignment horizontal="center" vertical="center" wrapText="1"/>
      <protection locked="0"/>
    </xf>
    <xf numFmtId="0" fontId="20" fillId="13" borderId="38" xfId="0" applyFont="1" applyFill="1" applyBorder="1" applyAlignment="1">
      <alignment horizontal="center" vertical="center" wrapText="1"/>
    </xf>
    <xf numFmtId="0" fontId="20" fillId="13" borderId="38" xfId="1" applyNumberFormat="1" applyFont="1" applyFill="1" applyBorder="1" applyAlignment="1" applyProtection="1">
      <alignment horizontal="center" vertical="center" wrapText="1"/>
      <protection locked="0"/>
    </xf>
    <xf numFmtId="0" fontId="21" fillId="0" borderId="40" xfId="0" applyFont="1" applyBorder="1" applyAlignment="1">
      <alignment horizontal="center" vertical="center" wrapText="1"/>
    </xf>
    <xf numFmtId="0" fontId="21" fillId="0" borderId="2" xfId="0" applyFont="1" applyBorder="1" applyAlignment="1">
      <alignment horizontal="center" vertical="center" wrapText="1"/>
    </xf>
    <xf numFmtId="0" fontId="21" fillId="15" borderId="30" xfId="1" applyNumberFormat="1" applyFont="1" applyFill="1" applyBorder="1" applyAlignment="1" applyProtection="1">
      <alignment horizontal="center" vertical="center"/>
      <protection locked="0"/>
    </xf>
    <xf numFmtId="0" fontId="20" fillId="0" borderId="2" xfId="0" applyFont="1" applyBorder="1" applyAlignment="1">
      <alignment horizontal="center" vertical="center" wrapText="1"/>
    </xf>
    <xf numFmtId="0" fontId="21" fillId="15" borderId="35" xfId="1" applyNumberFormat="1" applyFont="1" applyFill="1" applyBorder="1" applyAlignment="1" applyProtection="1">
      <alignment horizontal="center" vertical="center"/>
      <protection locked="0"/>
    </xf>
    <xf numFmtId="165" fontId="21" fillId="0" borderId="36" xfId="1" applyNumberFormat="1" applyFont="1" applyBorder="1" applyAlignment="1" applyProtection="1">
      <alignment vertical="center" wrapText="1"/>
      <protection locked="0"/>
    </xf>
    <xf numFmtId="0" fontId="21" fillId="12" borderId="45" xfId="0" applyFont="1" applyFill="1" applyBorder="1" applyAlignment="1">
      <alignment horizontal="center" vertical="center"/>
    </xf>
    <xf numFmtId="165" fontId="21" fillId="12" borderId="51" xfId="1" applyNumberFormat="1" applyFont="1" applyFill="1" applyBorder="1" applyAlignment="1" applyProtection="1">
      <alignment horizontal="center" vertical="center" wrapText="1"/>
      <protection locked="0"/>
    </xf>
    <xf numFmtId="165" fontId="21" fillId="12" borderId="50" xfId="1" applyNumberFormat="1" applyFont="1" applyFill="1" applyBorder="1" applyAlignment="1" applyProtection="1">
      <alignment vertical="center" wrapText="1"/>
      <protection locked="0"/>
    </xf>
    <xf numFmtId="165" fontId="21" fillId="12" borderId="50" xfId="1" applyNumberFormat="1" applyFont="1" applyFill="1" applyBorder="1" applyAlignment="1" applyProtection="1">
      <alignment horizontal="center" vertical="center" wrapText="1"/>
      <protection locked="0"/>
    </xf>
    <xf numFmtId="167" fontId="21" fillId="12" borderId="50" xfId="1" applyNumberFormat="1" applyFont="1" applyFill="1" applyBorder="1" applyAlignment="1" applyProtection="1">
      <alignment vertical="center" wrapText="1"/>
      <protection locked="0"/>
    </xf>
    <xf numFmtId="165" fontId="21" fillId="12" borderId="53" xfId="1" applyNumberFormat="1" applyFont="1" applyFill="1" applyBorder="1" applyAlignment="1" applyProtection="1">
      <alignment horizontal="center" vertical="center" wrapText="1"/>
      <protection locked="0"/>
    </xf>
    <xf numFmtId="165" fontId="20" fillId="2" borderId="12" xfId="1" applyNumberFormat="1" applyFont="1" applyFill="1" applyBorder="1" applyAlignment="1" applyProtection="1">
      <alignment horizontal="center" vertical="center"/>
      <protection locked="0"/>
    </xf>
    <xf numFmtId="165" fontId="20" fillId="2" borderId="29" xfId="1" applyNumberFormat="1" applyFont="1" applyFill="1" applyBorder="1" applyAlignment="1" applyProtection="1">
      <alignment horizontal="center" vertical="center"/>
      <protection locked="0"/>
    </xf>
    <xf numFmtId="0" fontId="20" fillId="0" borderId="37" xfId="0" applyFont="1" applyBorder="1"/>
    <xf numFmtId="0" fontId="20" fillId="0" borderId="38" xfId="0" applyFont="1" applyBorder="1" applyAlignment="1">
      <alignment horizontal="center" vertical="center"/>
    </xf>
    <xf numFmtId="0" fontId="20" fillId="0" borderId="38" xfId="0" applyFont="1" applyBorder="1" applyAlignment="1"/>
    <xf numFmtId="0" fontId="20" fillId="0" borderId="38" xfId="0" applyFont="1" applyBorder="1" applyAlignment="1">
      <alignment horizontal="center"/>
    </xf>
    <xf numFmtId="167" fontId="20" fillId="0" borderId="38" xfId="0" applyNumberFormat="1" applyFont="1" applyBorder="1"/>
    <xf numFmtId="0" fontId="20" fillId="0" borderId="38" xfId="0" applyFont="1" applyBorder="1"/>
    <xf numFmtId="0" fontId="20" fillId="0" borderId="0" xfId="0" applyFont="1" applyAlignment="1"/>
    <xf numFmtId="0" fontId="20" fillId="0" borderId="0" xfId="0" applyFont="1" applyAlignment="1">
      <alignment horizontal="center"/>
    </xf>
    <xf numFmtId="167" fontId="20" fillId="0" borderId="0" xfId="0" applyNumberFormat="1" applyFont="1"/>
    <xf numFmtId="0" fontId="20" fillId="13" borderId="0" xfId="0" applyFont="1" applyFill="1" applyAlignment="1">
      <alignment horizontal="center" vertical="center"/>
    </xf>
    <xf numFmtId="0" fontId="20" fillId="13" borderId="0" xfId="0" applyFont="1" applyFill="1" applyAlignment="1"/>
    <xf numFmtId="167" fontId="20" fillId="13" borderId="0" xfId="0" applyNumberFormat="1" applyFont="1" applyFill="1"/>
    <xf numFmtId="0" fontId="23" fillId="13" borderId="0" xfId="0" applyFont="1" applyFill="1" applyAlignment="1"/>
    <xf numFmtId="0" fontId="23" fillId="13" borderId="0" xfId="0" applyFont="1" applyFill="1" applyAlignment="1">
      <alignment horizontal="center"/>
    </xf>
    <xf numFmtId="165" fontId="20" fillId="0" borderId="39" xfId="1" applyNumberFormat="1" applyFont="1" applyBorder="1" applyAlignment="1" applyProtection="1">
      <alignment horizontal="center" vertical="center"/>
      <protection locked="0"/>
    </xf>
    <xf numFmtId="0" fontId="21" fillId="17" borderId="38" xfId="0" applyNumberFormat="1" applyFont="1" applyFill="1" applyBorder="1" applyAlignment="1" applyProtection="1">
      <alignment horizontal="center" vertical="center"/>
      <protection locked="0"/>
    </xf>
    <xf numFmtId="0" fontId="21" fillId="17" borderId="38" xfId="0" applyFont="1" applyFill="1" applyBorder="1" applyAlignment="1" applyProtection="1">
      <alignment horizontal="center" vertical="center"/>
      <protection locked="0"/>
    </xf>
    <xf numFmtId="165" fontId="21" fillId="17" borderId="38" xfId="1" applyNumberFormat="1" applyFont="1" applyFill="1" applyBorder="1" applyAlignment="1" applyProtection="1">
      <alignment vertical="center"/>
      <protection locked="0"/>
    </xf>
    <xf numFmtId="0" fontId="20" fillId="13" borderId="0" xfId="0" applyFont="1" applyFill="1" applyBorder="1"/>
    <xf numFmtId="0" fontId="20" fillId="13" borderId="0" xfId="1" applyNumberFormat="1" applyFont="1" applyFill="1" applyBorder="1" applyAlignment="1" applyProtection="1">
      <alignment horizontal="center" vertical="center"/>
      <protection locked="0"/>
    </xf>
    <xf numFmtId="165" fontId="20" fillId="13" borderId="0" xfId="1" applyNumberFormat="1" applyFont="1" applyFill="1" applyBorder="1" applyAlignment="1" applyProtection="1">
      <alignment vertical="center" wrapText="1"/>
      <protection locked="0"/>
    </xf>
    <xf numFmtId="167" fontId="20" fillId="13" borderId="0" xfId="1" applyNumberFormat="1" applyFont="1" applyFill="1" applyBorder="1" applyAlignment="1" applyProtection="1">
      <alignment vertical="center"/>
      <protection locked="0"/>
    </xf>
    <xf numFmtId="165" fontId="20" fillId="13" borderId="0" xfId="1" applyNumberFormat="1" applyFont="1" applyFill="1" applyBorder="1" applyAlignment="1" applyProtection="1">
      <alignment vertical="center"/>
      <protection locked="0"/>
    </xf>
    <xf numFmtId="0" fontId="21" fillId="13" borderId="23" xfId="1" applyNumberFormat="1" applyFont="1" applyFill="1" applyBorder="1" applyAlignment="1" applyProtection="1">
      <alignment horizontal="center" vertical="center"/>
      <protection locked="0"/>
    </xf>
    <xf numFmtId="0" fontId="20" fillId="0" borderId="42" xfId="0" applyFont="1" applyBorder="1" applyAlignment="1">
      <alignment horizontal="center" vertical="center"/>
    </xf>
    <xf numFmtId="0" fontId="20" fillId="0" borderId="27" xfId="1" applyNumberFormat="1" applyFont="1" applyBorder="1" applyAlignment="1" applyProtection="1">
      <alignment horizontal="center" vertical="center"/>
      <protection locked="0"/>
    </xf>
    <xf numFmtId="167" fontId="20" fillId="0" borderId="27" xfId="1" applyNumberFormat="1" applyFont="1" applyBorder="1" applyAlignment="1" applyProtection="1">
      <alignment vertical="center"/>
      <protection locked="0"/>
    </xf>
    <xf numFmtId="165" fontId="20" fillId="0" borderId="26" xfId="1" applyNumberFormat="1" applyFont="1" applyBorder="1" applyAlignment="1" applyProtection="1">
      <alignment horizontal="center" vertical="center"/>
      <protection locked="0"/>
    </xf>
    <xf numFmtId="165" fontId="20" fillId="0" borderId="27" xfId="1" applyNumberFormat="1" applyFont="1" applyBorder="1" applyAlignment="1" applyProtection="1">
      <alignment horizontal="center" vertical="center"/>
      <protection locked="0"/>
    </xf>
    <xf numFmtId="0" fontId="20" fillId="0" borderId="37" xfId="0" applyFont="1" applyBorder="1" applyAlignment="1">
      <alignment horizontal="center" vertical="center"/>
    </xf>
    <xf numFmtId="165" fontId="20" fillId="0" borderId="21" xfId="1" applyNumberFormat="1" applyFont="1" applyBorder="1" applyAlignment="1" applyProtection="1">
      <alignment horizontal="center" vertical="center"/>
      <protection locked="0"/>
    </xf>
    <xf numFmtId="165" fontId="20" fillId="0" borderId="21" xfId="1" applyNumberFormat="1" applyFont="1" applyBorder="1" applyAlignment="1" applyProtection="1">
      <alignment vertical="center"/>
      <protection locked="0"/>
    </xf>
    <xf numFmtId="167" fontId="20" fillId="0" borderId="21" xfId="1" applyNumberFormat="1" applyFont="1" applyBorder="1" applyAlignment="1" applyProtection="1">
      <alignment horizontal="center" vertical="center"/>
      <protection locked="0"/>
    </xf>
    <xf numFmtId="165" fontId="20" fillId="0" borderId="22" xfId="1" applyNumberFormat="1" applyFont="1" applyBorder="1" applyAlignment="1" applyProtection="1">
      <alignment horizontal="center" vertical="center"/>
      <protection locked="0"/>
    </xf>
    <xf numFmtId="165" fontId="20" fillId="0" borderId="2" xfId="1" applyNumberFormat="1" applyFont="1" applyBorder="1" applyAlignment="1" applyProtection="1">
      <alignment horizontal="center" vertical="center"/>
      <protection locked="0"/>
    </xf>
    <xf numFmtId="0" fontId="0" fillId="18" borderId="0" xfId="0" applyFill="1"/>
    <xf numFmtId="0" fontId="27" fillId="8" borderId="0" xfId="0" applyFont="1" applyFill="1" applyAlignment="1">
      <alignment vertical="center" wrapText="1"/>
    </xf>
    <xf numFmtId="0" fontId="27" fillId="8" borderId="0" xfId="0" applyFont="1" applyFill="1" applyAlignment="1">
      <alignment horizontal="center" vertical="center" wrapText="1"/>
    </xf>
    <xf numFmtId="0" fontId="27" fillId="8" borderId="0" xfId="0" applyFont="1" applyFill="1" applyAlignment="1">
      <alignment horizontal="right" vertical="center" wrapText="1"/>
    </xf>
    <xf numFmtId="0" fontId="21" fillId="19" borderId="34" xfId="1" applyNumberFormat="1" applyFont="1" applyFill="1" applyBorder="1" applyAlignment="1" applyProtection="1">
      <alignment horizontal="center" vertical="center"/>
      <protection locked="0"/>
    </xf>
    <xf numFmtId="165" fontId="21" fillId="20" borderId="32" xfId="1" applyNumberFormat="1" applyFont="1" applyFill="1" applyBorder="1" applyAlignment="1" applyProtection="1">
      <alignment vertical="center" wrapText="1"/>
      <protection locked="0"/>
    </xf>
    <xf numFmtId="165" fontId="21" fillId="20" borderId="32" xfId="1" applyNumberFormat="1" applyFont="1" applyFill="1" applyBorder="1" applyAlignment="1" applyProtection="1">
      <alignment horizontal="center" vertical="center"/>
      <protection locked="0"/>
    </xf>
    <xf numFmtId="167" fontId="20" fillId="20" borderId="32" xfId="1" applyNumberFormat="1" applyFont="1" applyFill="1" applyBorder="1" applyAlignment="1" applyProtection="1">
      <alignment vertical="center"/>
      <protection locked="0"/>
    </xf>
    <xf numFmtId="165" fontId="21" fillId="20" borderId="32" xfId="1" applyNumberFormat="1" applyFont="1" applyFill="1" applyBorder="1" applyAlignment="1" applyProtection="1">
      <alignment vertical="center"/>
      <protection locked="0"/>
    </xf>
    <xf numFmtId="165" fontId="21" fillId="20" borderId="39" xfId="1" applyNumberFormat="1" applyFont="1" applyFill="1" applyBorder="1" applyAlignment="1" applyProtection="1">
      <alignment vertical="center"/>
      <protection locked="0"/>
    </xf>
    <xf numFmtId="165" fontId="20" fillId="20" borderId="12" xfId="1" applyNumberFormat="1" applyFont="1" applyFill="1" applyBorder="1" applyAlignment="1" applyProtection="1">
      <alignment horizontal="center" vertical="center" wrapText="1"/>
      <protection locked="0"/>
    </xf>
    <xf numFmtId="165" fontId="20" fillId="20" borderId="13" xfId="1" applyNumberFormat="1" applyFont="1" applyFill="1" applyBorder="1" applyAlignment="1" applyProtection="1">
      <alignment vertical="center" wrapText="1"/>
      <protection locked="0"/>
    </xf>
    <xf numFmtId="165" fontId="20" fillId="20" borderId="13" xfId="1" applyNumberFormat="1" applyFont="1" applyFill="1" applyBorder="1" applyAlignment="1" applyProtection="1">
      <alignment horizontal="center" vertical="center"/>
      <protection locked="0"/>
    </xf>
    <xf numFmtId="167" fontId="20" fillId="20" borderId="13" xfId="1" applyNumberFormat="1" applyFont="1" applyFill="1" applyBorder="1" applyAlignment="1" applyProtection="1">
      <alignment vertical="center"/>
      <protection locked="0"/>
    </xf>
    <xf numFmtId="165" fontId="20" fillId="20" borderId="13" xfId="1" applyNumberFormat="1" applyFont="1" applyFill="1" applyBorder="1" applyAlignment="1" applyProtection="1">
      <alignment vertical="center"/>
      <protection locked="0"/>
    </xf>
    <xf numFmtId="165" fontId="20" fillId="20" borderId="14" xfId="1" applyNumberFormat="1" applyFont="1" applyFill="1" applyBorder="1" applyAlignment="1" applyProtection="1">
      <alignment vertical="center"/>
      <protection locked="0"/>
    </xf>
    <xf numFmtId="0" fontId="20" fillId="13" borderId="19" xfId="1" applyNumberFormat="1" applyFont="1" applyFill="1" applyBorder="1" applyAlignment="1" applyProtection="1">
      <alignment horizontal="center" vertical="center"/>
      <protection locked="0"/>
    </xf>
    <xf numFmtId="165" fontId="20" fillId="13" borderId="19" xfId="1" applyNumberFormat="1" applyFont="1" applyFill="1" applyBorder="1" applyAlignment="1" applyProtection="1">
      <alignment vertical="center" wrapText="1"/>
      <protection locked="0"/>
    </xf>
    <xf numFmtId="167" fontId="20" fillId="13" borderId="19" xfId="1" applyNumberFormat="1" applyFont="1" applyFill="1" applyBorder="1" applyAlignment="1" applyProtection="1">
      <alignment vertical="center"/>
      <protection locked="0"/>
    </xf>
    <xf numFmtId="165" fontId="20" fillId="13" borderId="19" xfId="1" applyNumberFormat="1" applyFont="1" applyFill="1" applyBorder="1" applyAlignment="1" applyProtection="1">
      <alignment vertical="center"/>
      <protection locked="0"/>
    </xf>
    <xf numFmtId="0" fontId="21" fillId="19" borderId="23" xfId="1" applyNumberFormat="1" applyFont="1" applyFill="1" applyBorder="1" applyAlignment="1" applyProtection="1">
      <alignment horizontal="center" vertical="center"/>
      <protection locked="0"/>
    </xf>
    <xf numFmtId="165" fontId="21" fillId="20" borderId="24" xfId="1" applyNumberFormat="1" applyFont="1" applyFill="1" applyBorder="1" applyAlignment="1" applyProtection="1">
      <alignment vertical="center" wrapText="1"/>
      <protection locked="0"/>
    </xf>
    <xf numFmtId="165" fontId="21" fillId="20" borderId="24" xfId="1" applyNumberFormat="1" applyFont="1" applyFill="1" applyBorder="1" applyAlignment="1" applyProtection="1">
      <alignment horizontal="center" vertical="center"/>
      <protection locked="0"/>
    </xf>
    <xf numFmtId="167" fontId="20" fillId="20" borderId="24" xfId="1" applyNumberFormat="1" applyFont="1" applyFill="1" applyBorder="1" applyAlignment="1" applyProtection="1">
      <alignment vertical="center"/>
      <protection locked="0"/>
    </xf>
    <xf numFmtId="165" fontId="21" fillId="20" borderId="24" xfId="1" applyNumberFormat="1" applyFont="1" applyFill="1" applyBorder="1" applyAlignment="1" applyProtection="1">
      <alignment vertical="center"/>
      <protection locked="0"/>
    </xf>
    <xf numFmtId="165" fontId="20" fillId="20" borderId="26" xfId="1" applyNumberFormat="1" applyFont="1" applyFill="1" applyBorder="1" applyAlignment="1" applyProtection="1">
      <alignment horizontal="center" vertical="center" wrapText="1"/>
      <protection locked="0"/>
    </xf>
    <xf numFmtId="165" fontId="20" fillId="20" borderId="27" xfId="1" applyNumberFormat="1" applyFont="1" applyFill="1" applyBorder="1" applyAlignment="1" applyProtection="1">
      <alignment vertical="center" wrapText="1"/>
      <protection locked="0"/>
    </xf>
    <xf numFmtId="165" fontId="20" fillId="20" borderId="27" xfId="1" applyNumberFormat="1" applyFont="1" applyFill="1" applyBorder="1" applyAlignment="1" applyProtection="1">
      <alignment horizontal="center" vertical="center"/>
      <protection locked="0"/>
    </xf>
    <xf numFmtId="167" fontId="20" fillId="20" borderId="27" xfId="1" applyNumberFormat="1" applyFont="1" applyFill="1" applyBorder="1" applyAlignment="1" applyProtection="1">
      <alignment vertical="center"/>
      <protection locked="0"/>
    </xf>
    <xf numFmtId="165" fontId="20" fillId="20" borderId="27" xfId="1" applyNumberFormat="1" applyFont="1" applyFill="1" applyBorder="1" applyAlignment="1" applyProtection="1">
      <alignment vertical="center"/>
      <protection locked="0"/>
    </xf>
    <xf numFmtId="165" fontId="20" fillId="20" borderId="28" xfId="1" applyNumberFormat="1" applyFont="1" applyFill="1" applyBorder="1" applyAlignment="1" applyProtection="1">
      <alignment vertical="center"/>
      <protection locked="0"/>
    </xf>
    <xf numFmtId="165" fontId="21" fillId="20" borderId="25" xfId="1" applyNumberFormat="1" applyFont="1" applyFill="1" applyBorder="1" applyAlignment="1" applyProtection="1">
      <alignment vertical="center"/>
      <protection locked="0"/>
    </xf>
    <xf numFmtId="165" fontId="21" fillId="20" borderId="13" xfId="1" applyNumberFormat="1" applyFont="1" applyFill="1" applyBorder="1" applyAlignment="1" applyProtection="1">
      <alignment vertical="center" wrapText="1"/>
      <protection locked="0"/>
    </xf>
    <xf numFmtId="167" fontId="21" fillId="20" borderId="24" xfId="1" applyNumberFormat="1" applyFont="1" applyFill="1" applyBorder="1" applyAlignment="1" applyProtection="1">
      <alignment vertical="center"/>
      <protection locked="0"/>
    </xf>
    <xf numFmtId="0" fontId="20" fillId="20" borderId="12" xfId="1" applyNumberFormat="1" applyFont="1" applyFill="1" applyBorder="1" applyAlignment="1" applyProtection="1">
      <alignment horizontal="center" vertical="center"/>
      <protection locked="0"/>
    </xf>
    <xf numFmtId="0" fontId="20" fillId="20" borderId="13" xfId="1" applyNumberFormat="1" applyFont="1" applyFill="1" applyBorder="1" applyAlignment="1" applyProtection="1">
      <alignment horizontal="center" vertical="center"/>
      <protection locked="0"/>
    </xf>
    <xf numFmtId="165" fontId="20" fillId="20" borderId="31" xfId="1" applyNumberFormat="1" applyFont="1" applyFill="1" applyBorder="1" applyAlignment="1" applyProtection="1">
      <alignment vertical="center"/>
      <protection locked="0"/>
    </xf>
    <xf numFmtId="0" fontId="20" fillId="0" borderId="32" xfId="1" applyNumberFormat="1" applyFont="1" applyBorder="1" applyAlignment="1" applyProtection="1">
      <alignment horizontal="center" vertical="center"/>
      <protection locked="0"/>
    </xf>
    <xf numFmtId="167" fontId="20" fillId="20" borderId="14" xfId="1" applyNumberFormat="1" applyFont="1" applyFill="1" applyBorder="1" applyAlignment="1" applyProtection="1">
      <alignment vertical="center"/>
      <protection locked="0"/>
    </xf>
    <xf numFmtId="0" fontId="20" fillId="20" borderId="27" xfId="1" applyNumberFormat="1" applyFont="1" applyFill="1" applyBorder="1" applyAlignment="1" applyProtection="1">
      <alignment horizontal="center" vertical="center"/>
      <protection locked="0"/>
    </xf>
    <xf numFmtId="167" fontId="20" fillId="20" borderId="28" xfId="1" applyNumberFormat="1" applyFont="1" applyFill="1" applyBorder="1" applyAlignment="1" applyProtection="1">
      <alignment vertical="center"/>
      <protection locked="0"/>
    </xf>
    <xf numFmtId="165" fontId="21" fillId="20" borderId="12" xfId="1" applyNumberFormat="1" applyFont="1" applyFill="1" applyBorder="1" applyAlignment="1" applyProtection="1">
      <alignment horizontal="center" vertical="center" wrapText="1"/>
      <protection locked="0"/>
    </xf>
    <xf numFmtId="0" fontId="21" fillId="20" borderId="13" xfId="1" applyNumberFormat="1" applyFont="1" applyFill="1" applyBorder="1" applyAlignment="1" applyProtection="1">
      <alignment horizontal="center" vertical="center"/>
      <protection locked="0"/>
    </xf>
    <xf numFmtId="167" fontId="21" fillId="20" borderId="13" xfId="1" applyNumberFormat="1" applyFont="1" applyFill="1" applyBorder="1" applyAlignment="1" applyProtection="1">
      <alignment vertical="center"/>
      <protection locked="0"/>
    </xf>
    <xf numFmtId="165" fontId="21" fillId="20" borderId="13" xfId="1" applyNumberFormat="1" applyFont="1" applyFill="1" applyBorder="1" applyAlignment="1" applyProtection="1">
      <alignment vertical="center"/>
      <protection locked="0"/>
    </xf>
    <xf numFmtId="167" fontId="21" fillId="20" borderId="14" xfId="1" applyNumberFormat="1" applyFont="1" applyFill="1" applyBorder="1" applyAlignment="1" applyProtection="1">
      <alignment vertical="center"/>
      <protection locked="0"/>
    </xf>
    <xf numFmtId="0" fontId="20" fillId="20" borderId="29" xfId="1" applyNumberFormat="1" applyFont="1" applyFill="1" applyBorder="1" applyAlignment="1" applyProtection="1">
      <alignment horizontal="center" vertical="center"/>
      <protection locked="0"/>
    </xf>
    <xf numFmtId="165" fontId="20" fillId="20" borderId="16" xfId="1" applyNumberFormat="1" applyFont="1" applyFill="1" applyBorder="1" applyAlignment="1" applyProtection="1">
      <alignment vertical="center" wrapText="1"/>
      <protection locked="0"/>
    </xf>
    <xf numFmtId="0" fontId="20" fillId="20" borderId="16" xfId="1" applyNumberFormat="1" applyFont="1" applyFill="1" applyBorder="1" applyAlignment="1" applyProtection="1">
      <alignment horizontal="center" vertical="center"/>
      <protection locked="0"/>
    </xf>
    <xf numFmtId="167" fontId="20" fillId="20" borderId="16" xfId="1" applyNumberFormat="1" applyFont="1" applyFill="1" applyBorder="1" applyAlignment="1" applyProtection="1">
      <alignment vertical="center"/>
      <protection locked="0"/>
    </xf>
    <xf numFmtId="165" fontId="20" fillId="20" borderId="16" xfId="1" applyNumberFormat="1" applyFont="1" applyFill="1" applyBorder="1" applyAlignment="1" applyProtection="1">
      <alignment vertical="center"/>
      <protection locked="0"/>
    </xf>
    <xf numFmtId="165" fontId="20" fillId="20" borderId="48" xfId="1" applyNumberFormat="1" applyFont="1" applyFill="1" applyBorder="1" applyAlignment="1" applyProtection="1">
      <alignment vertical="center"/>
      <protection locked="0"/>
    </xf>
    <xf numFmtId="0" fontId="20" fillId="20" borderId="0" xfId="0" applyFont="1" applyFill="1" applyBorder="1" applyAlignment="1">
      <alignment wrapText="1"/>
    </xf>
    <xf numFmtId="0" fontId="20" fillId="20" borderId="0" xfId="0" applyFont="1" applyFill="1" applyBorder="1" applyAlignment="1">
      <alignment vertical="center" wrapText="1"/>
    </xf>
    <xf numFmtId="0" fontId="20" fillId="13" borderId="0" xfId="0" applyFont="1" applyFill="1" applyBorder="1" applyAlignment="1">
      <alignment horizontal="center" vertical="center"/>
    </xf>
    <xf numFmtId="0" fontId="20" fillId="20" borderId="26" xfId="1" applyNumberFormat="1" applyFont="1" applyFill="1" applyBorder="1" applyAlignment="1" applyProtection="1">
      <alignment horizontal="center" vertical="center"/>
      <protection locked="0"/>
    </xf>
    <xf numFmtId="0" fontId="20" fillId="13" borderId="44" xfId="0" applyFont="1" applyFill="1" applyBorder="1" applyAlignment="1">
      <alignment horizontal="center" vertical="center"/>
    </xf>
    <xf numFmtId="0" fontId="20" fillId="13" borderId="45" xfId="0" applyFont="1" applyFill="1" applyBorder="1" applyAlignment="1">
      <alignment horizontal="center" vertical="center"/>
    </xf>
    <xf numFmtId="0" fontId="20" fillId="0" borderId="40" xfId="0" applyFont="1" applyBorder="1" applyAlignment="1">
      <alignment horizontal="center" vertical="center"/>
    </xf>
    <xf numFmtId="0" fontId="21" fillId="20" borderId="0" xfId="0" applyFont="1" applyFill="1" applyBorder="1" applyAlignment="1">
      <alignment vertical="center" wrapText="1"/>
    </xf>
    <xf numFmtId="165" fontId="20" fillId="20" borderId="32" xfId="1" applyNumberFormat="1" applyFont="1" applyFill="1" applyBorder="1" applyAlignment="1" applyProtection="1">
      <alignment vertical="center"/>
      <protection locked="0"/>
    </xf>
    <xf numFmtId="0" fontId="21" fillId="20" borderId="19" xfId="0" applyFont="1" applyFill="1" applyBorder="1" applyAlignment="1">
      <alignment vertical="center" wrapText="1"/>
    </xf>
    <xf numFmtId="0" fontId="23" fillId="0" borderId="0" xfId="0" applyFont="1" applyAlignment="1">
      <alignment horizontal="left" wrapText="1"/>
    </xf>
    <xf numFmtId="165" fontId="21" fillId="19" borderId="34" xfId="1" applyNumberFormat="1" applyFont="1" applyFill="1" applyBorder="1" applyAlignment="1" applyProtection="1">
      <alignment horizontal="center" vertical="center"/>
      <protection locked="0"/>
    </xf>
    <xf numFmtId="165" fontId="20" fillId="20" borderId="16" xfId="1" applyNumberFormat="1" applyFont="1" applyFill="1" applyBorder="1" applyAlignment="1" applyProtection="1">
      <alignment horizontal="center" vertical="center"/>
      <protection locked="0"/>
    </xf>
    <xf numFmtId="0" fontId="21" fillId="20" borderId="40" xfId="0" applyFont="1" applyFill="1" applyBorder="1" applyAlignment="1">
      <alignment horizontal="center" vertical="center"/>
    </xf>
    <xf numFmtId="0" fontId="20" fillId="20" borderId="41" xfId="0" applyFont="1" applyFill="1" applyBorder="1" applyAlignment="1">
      <alignment horizontal="center" vertical="center"/>
    </xf>
    <xf numFmtId="0" fontId="21" fillId="20" borderId="41" xfId="0" applyFont="1" applyFill="1" applyBorder="1" applyAlignment="1">
      <alignment horizontal="center" vertical="center"/>
    </xf>
    <xf numFmtId="0" fontId="20" fillId="20" borderId="42" xfId="0" applyFont="1" applyFill="1" applyBorder="1" applyAlignment="1">
      <alignment horizontal="center" vertical="center"/>
    </xf>
    <xf numFmtId="0" fontId="20" fillId="13" borderId="19" xfId="0" applyFont="1" applyFill="1" applyBorder="1" applyAlignment="1">
      <alignment horizontal="center" vertical="center"/>
    </xf>
    <xf numFmtId="0" fontId="20" fillId="13" borderId="2" xfId="0" applyFont="1" applyFill="1" applyBorder="1" applyAlignment="1">
      <alignment horizontal="center" vertical="center"/>
    </xf>
    <xf numFmtId="0" fontId="28" fillId="0" borderId="58" xfId="2" applyFont="1" applyBorder="1" applyAlignment="1">
      <alignment horizontal="center" vertical="center" wrapText="1"/>
    </xf>
    <xf numFmtId="0" fontId="20" fillId="13" borderId="33" xfId="0" applyFont="1" applyFill="1" applyBorder="1" applyAlignment="1">
      <alignment horizontal="center" vertical="center"/>
    </xf>
    <xf numFmtId="165" fontId="20" fillId="13" borderId="33" xfId="1" applyNumberFormat="1" applyFont="1" applyFill="1" applyBorder="1" applyAlignment="1" applyProtection="1">
      <alignment horizontal="center" vertical="center"/>
      <protection locked="0"/>
    </xf>
    <xf numFmtId="165" fontId="20" fillId="13" borderId="33" xfId="1" applyNumberFormat="1" applyFont="1" applyFill="1" applyBorder="1" applyAlignment="1" applyProtection="1">
      <alignment vertical="center"/>
      <protection locked="0"/>
    </xf>
    <xf numFmtId="167" fontId="20" fillId="13" borderId="33" xfId="1" applyNumberFormat="1" applyFont="1" applyFill="1" applyBorder="1" applyAlignment="1" applyProtection="1">
      <alignment vertical="center"/>
      <protection locked="0"/>
    </xf>
    <xf numFmtId="0" fontId="28" fillId="0" borderId="0" xfId="2" applyFont="1" applyBorder="1" applyAlignment="1">
      <alignment horizontal="center" vertical="center" wrapText="1"/>
    </xf>
    <xf numFmtId="0" fontId="20" fillId="13" borderId="33" xfId="1" applyNumberFormat="1" applyFont="1" applyFill="1" applyBorder="1" applyAlignment="1" applyProtection="1">
      <alignment horizontal="center" vertical="center"/>
      <protection locked="0"/>
    </xf>
    <xf numFmtId="165" fontId="20" fillId="13" borderId="33" xfId="1" applyNumberFormat="1" applyFont="1" applyFill="1" applyBorder="1" applyAlignment="1" applyProtection="1">
      <alignment vertical="center" wrapText="1"/>
      <protection locked="0"/>
    </xf>
    <xf numFmtId="165" fontId="20" fillId="13" borderId="0" xfId="1" applyNumberFormat="1" applyFont="1" applyFill="1" applyBorder="1" applyAlignment="1" applyProtection="1">
      <alignment horizontal="center" vertical="center"/>
      <protection locked="0"/>
    </xf>
    <xf numFmtId="0" fontId="20" fillId="0" borderId="0" xfId="0" applyFont="1" applyBorder="1" applyAlignment="1">
      <alignment horizontal="center" vertical="center"/>
    </xf>
    <xf numFmtId="0" fontId="23" fillId="0" borderId="13" xfId="4" applyNumberFormat="1" applyFont="1" applyFill="1" applyBorder="1" applyAlignment="1" applyProtection="1">
      <alignment horizontal="center" vertical="center"/>
      <protection locked="0"/>
    </xf>
    <xf numFmtId="169" fontId="23" fillId="0" borderId="13" xfId="4" applyNumberFormat="1" applyFont="1" applyFill="1" applyBorder="1" applyAlignment="1" applyProtection="1">
      <alignment vertical="center" wrapText="1"/>
      <protection locked="0"/>
    </xf>
    <xf numFmtId="169" fontId="23" fillId="0" borderId="13" xfId="4" applyNumberFormat="1" applyFont="1" applyFill="1" applyBorder="1" applyAlignment="1" applyProtection="1">
      <alignment vertical="center"/>
      <protection locked="0"/>
    </xf>
    <xf numFmtId="0" fontId="20" fillId="0" borderId="2" xfId="0" applyFont="1" applyBorder="1" applyAlignment="1">
      <alignment horizontal="center" vertical="center"/>
    </xf>
    <xf numFmtId="0" fontId="20" fillId="0" borderId="45" xfId="0" applyFont="1" applyBorder="1" applyAlignment="1">
      <alignment horizontal="center" vertical="center"/>
    </xf>
    <xf numFmtId="0" fontId="21" fillId="0" borderId="44" xfId="0" applyFont="1" applyBorder="1" applyAlignment="1">
      <alignment horizontal="center" vertical="center"/>
    </xf>
    <xf numFmtId="165" fontId="21" fillId="0" borderId="23" xfId="1" applyNumberFormat="1" applyFont="1" applyBorder="1" applyAlignment="1" applyProtection="1">
      <alignment horizontal="center" vertical="center"/>
      <protection locked="0"/>
    </xf>
    <xf numFmtId="0" fontId="21" fillId="0" borderId="2" xfId="0" applyFont="1" applyBorder="1" applyAlignment="1">
      <alignment horizontal="center" vertical="center"/>
    </xf>
    <xf numFmtId="165" fontId="20" fillId="4" borderId="13" xfId="0" applyNumberFormat="1" applyFont="1" applyFill="1" applyBorder="1" applyAlignment="1" applyProtection="1">
      <alignment horizontal="center" vertical="center"/>
      <protection locked="0"/>
    </xf>
    <xf numFmtId="43" fontId="23" fillId="0" borderId="0" xfId="0" applyNumberFormat="1" applyFont="1"/>
    <xf numFmtId="165" fontId="20" fillId="13" borderId="13" xfId="1" applyNumberFormat="1" applyFont="1" applyFill="1" applyBorder="1" applyAlignment="1" applyProtection="1">
      <alignment vertical="center"/>
      <protection locked="0"/>
    </xf>
    <xf numFmtId="165" fontId="20" fillId="0" borderId="26" xfId="1" applyNumberFormat="1" applyFont="1" applyBorder="1" applyAlignment="1" applyProtection="1">
      <alignment horizontal="center" vertical="center" wrapText="1"/>
      <protection locked="0"/>
    </xf>
    <xf numFmtId="165" fontId="20" fillId="0" borderId="27" xfId="1" applyNumberFormat="1" applyFont="1" applyBorder="1" applyAlignment="1" applyProtection="1">
      <alignment horizontal="center" vertical="center" wrapText="1"/>
      <protection locked="0"/>
    </xf>
    <xf numFmtId="167" fontId="20" fillId="0" borderId="27" xfId="1" applyNumberFormat="1" applyFont="1" applyBorder="1" applyAlignment="1" applyProtection="1">
      <alignment vertical="center" wrapText="1"/>
      <protection locked="0"/>
    </xf>
    <xf numFmtId="165" fontId="20" fillId="0" borderId="28" xfId="1" applyNumberFormat="1" applyFont="1" applyBorder="1" applyAlignment="1" applyProtection="1">
      <alignment horizontal="center" vertical="center" wrapText="1"/>
      <protection locked="0"/>
    </xf>
    <xf numFmtId="165" fontId="21" fillId="15" borderId="35" xfId="1" applyNumberFormat="1" applyFont="1" applyFill="1" applyBorder="1" applyAlignment="1" applyProtection="1">
      <alignment horizontal="center" vertical="center" wrapText="1"/>
      <protection locked="0"/>
    </xf>
    <xf numFmtId="0" fontId="20" fillId="0" borderId="26" xfId="1" applyNumberFormat="1" applyFont="1" applyBorder="1" applyAlignment="1" applyProtection="1">
      <alignment horizontal="center" vertical="center" wrapText="1"/>
      <protection locked="0"/>
    </xf>
    <xf numFmtId="165" fontId="21" fillId="0" borderId="61" xfId="1" applyNumberFormat="1" applyFont="1" applyBorder="1" applyAlignment="1" applyProtection="1">
      <alignment vertical="center"/>
      <protection locked="0"/>
    </xf>
    <xf numFmtId="165" fontId="21" fillId="13" borderId="24" xfId="1" applyNumberFormat="1" applyFont="1" applyFill="1" applyBorder="1" applyAlignment="1" applyProtection="1">
      <alignment vertical="center"/>
      <protection locked="0"/>
    </xf>
    <xf numFmtId="165" fontId="21" fillId="13" borderId="24" xfId="1" applyNumberFormat="1" applyFont="1" applyFill="1" applyBorder="1" applyAlignment="1" applyProtection="1">
      <alignment horizontal="center" vertical="center"/>
      <protection locked="0"/>
    </xf>
    <xf numFmtId="167" fontId="20" fillId="13" borderId="24" xfId="1" applyNumberFormat="1" applyFont="1" applyFill="1" applyBorder="1" applyAlignment="1" applyProtection="1">
      <alignment vertical="center"/>
      <protection locked="0"/>
    </xf>
    <xf numFmtId="165" fontId="21" fillId="13" borderId="25" xfId="1" applyNumberFormat="1" applyFont="1" applyFill="1" applyBorder="1" applyAlignment="1" applyProtection="1">
      <alignment vertical="center"/>
      <protection locked="0"/>
    </xf>
    <xf numFmtId="0" fontId="20" fillId="13" borderId="12" xfId="1" applyNumberFormat="1" applyFont="1" applyFill="1" applyBorder="1" applyAlignment="1" applyProtection="1">
      <alignment horizontal="center" vertical="center"/>
      <protection locked="0"/>
    </xf>
    <xf numFmtId="165" fontId="20" fillId="13" borderId="13" xfId="1" applyNumberFormat="1" applyFont="1" applyFill="1" applyBorder="1" applyAlignment="1" applyProtection="1">
      <alignment horizontal="center" vertical="center"/>
      <protection locked="0"/>
    </xf>
    <xf numFmtId="167" fontId="20" fillId="13" borderId="13" xfId="1" applyNumberFormat="1" applyFont="1" applyFill="1" applyBorder="1" applyAlignment="1" applyProtection="1">
      <alignment vertical="center"/>
      <protection locked="0"/>
    </xf>
    <xf numFmtId="165" fontId="20" fillId="13" borderId="16" xfId="1" applyNumberFormat="1" applyFont="1" applyFill="1" applyBorder="1" applyAlignment="1" applyProtection="1">
      <alignment vertical="center"/>
      <protection locked="0"/>
    </xf>
    <xf numFmtId="165" fontId="20" fillId="13" borderId="14" xfId="1" applyNumberFormat="1" applyFont="1" applyFill="1" applyBorder="1" applyAlignment="1" applyProtection="1">
      <alignment vertical="center"/>
      <protection locked="0"/>
    </xf>
    <xf numFmtId="0" fontId="20" fillId="13" borderId="29" xfId="1" applyNumberFormat="1" applyFont="1" applyFill="1" applyBorder="1" applyAlignment="1" applyProtection="1">
      <alignment horizontal="center" vertical="center"/>
      <protection locked="0"/>
    </xf>
    <xf numFmtId="165" fontId="20" fillId="13" borderId="16" xfId="1" applyNumberFormat="1" applyFont="1" applyFill="1" applyBorder="1" applyAlignment="1" applyProtection="1">
      <alignment horizontal="center" vertical="center"/>
      <protection locked="0"/>
    </xf>
    <xf numFmtId="167" fontId="20" fillId="13" borderId="16" xfId="1" applyNumberFormat="1" applyFont="1" applyFill="1" applyBorder="1" applyAlignment="1" applyProtection="1">
      <alignment vertical="center"/>
      <protection locked="0"/>
    </xf>
    <xf numFmtId="165" fontId="20" fillId="13" borderId="48" xfId="1" applyNumberFormat="1" applyFont="1" applyFill="1" applyBorder="1" applyAlignment="1" applyProtection="1">
      <alignment vertical="center"/>
      <protection locked="0"/>
    </xf>
    <xf numFmtId="165" fontId="21" fillId="13" borderId="24" xfId="1" applyNumberFormat="1" applyFont="1" applyFill="1" applyBorder="1" applyAlignment="1" applyProtection="1">
      <alignment vertical="center" wrapText="1"/>
      <protection locked="0"/>
    </xf>
    <xf numFmtId="165" fontId="20" fillId="13" borderId="12" xfId="1" applyNumberFormat="1" applyFont="1" applyFill="1" applyBorder="1" applyAlignment="1" applyProtection="1">
      <alignment horizontal="center" vertical="center" wrapText="1"/>
      <protection locked="0"/>
    </xf>
    <xf numFmtId="165" fontId="20" fillId="13" borderId="13" xfId="1" applyNumberFormat="1" applyFont="1" applyFill="1" applyBorder="1" applyAlignment="1" applyProtection="1">
      <alignment vertical="center" wrapText="1"/>
      <protection locked="0"/>
    </xf>
    <xf numFmtId="165" fontId="20" fillId="13" borderId="26" xfId="1" applyNumberFormat="1" applyFont="1" applyFill="1" applyBorder="1" applyAlignment="1" applyProtection="1">
      <alignment horizontal="center" vertical="center" wrapText="1"/>
      <protection locked="0"/>
    </xf>
    <xf numFmtId="165" fontId="20" fillId="13" borderId="27" xfId="1" applyNumberFormat="1" applyFont="1" applyFill="1" applyBorder="1" applyAlignment="1" applyProtection="1">
      <alignment vertical="center" wrapText="1"/>
      <protection locked="0"/>
    </xf>
    <xf numFmtId="165" fontId="20" fillId="13" borderId="27" xfId="1" applyNumberFormat="1" applyFont="1" applyFill="1" applyBorder="1" applyAlignment="1" applyProtection="1">
      <alignment horizontal="center" vertical="center"/>
      <protection locked="0"/>
    </xf>
    <xf numFmtId="167" fontId="20" fillId="13" borderId="27" xfId="1" applyNumberFormat="1" applyFont="1" applyFill="1" applyBorder="1" applyAlignment="1" applyProtection="1">
      <alignment vertical="center"/>
      <protection locked="0"/>
    </xf>
    <xf numFmtId="165" fontId="20" fillId="13" borderId="28" xfId="1" applyNumberFormat="1" applyFont="1" applyFill="1" applyBorder="1" applyAlignment="1" applyProtection="1">
      <alignment vertical="center"/>
      <protection locked="0"/>
    </xf>
    <xf numFmtId="0" fontId="20" fillId="13" borderId="13" xfId="1" applyNumberFormat="1" applyFont="1" applyFill="1" applyBorder="1" applyAlignment="1" applyProtection="1">
      <alignment horizontal="center" vertical="center"/>
      <protection locked="0"/>
    </xf>
    <xf numFmtId="0" fontId="20" fillId="13" borderId="26" xfId="1" applyNumberFormat="1" applyFont="1" applyFill="1" applyBorder="1" applyAlignment="1" applyProtection="1">
      <alignment horizontal="center" vertical="center"/>
      <protection locked="0"/>
    </xf>
    <xf numFmtId="0" fontId="20" fillId="13" borderId="27" xfId="1" applyNumberFormat="1" applyFont="1" applyFill="1" applyBorder="1" applyAlignment="1" applyProtection="1">
      <alignment horizontal="center" vertical="center"/>
      <protection locked="0"/>
    </xf>
    <xf numFmtId="165" fontId="21" fillId="13" borderId="23" xfId="1" applyNumberFormat="1" applyFont="1" applyFill="1" applyBorder="1" applyAlignment="1" applyProtection="1">
      <alignment horizontal="center" vertical="center" wrapText="1"/>
      <protection locked="0"/>
    </xf>
    <xf numFmtId="0" fontId="21" fillId="13" borderId="24" xfId="1" applyNumberFormat="1" applyFont="1" applyFill="1" applyBorder="1" applyAlignment="1" applyProtection="1">
      <alignment horizontal="center" vertical="center"/>
      <protection locked="0"/>
    </xf>
    <xf numFmtId="167" fontId="21" fillId="13" borderId="24" xfId="1" applyNumberFormat="1" applyFont="1" applyFill="1" applyBorder="1" applyAlignment="1" applyProtection="1">
      <alignment vertical="center"/>
      <protection locked="0"/>
    </xf>
    <xf numFmtId="165" fontId="20" fillId="13" borderId="31" xfId="1" applyNumberFormat="1" applyFont="1" applyFill="1" applyBorder="1" applyAlignment="1" applyProtection="1">
      <alignment vertical="center"/>
      <protection locked="0"/>
    </xf>
    <xf numFmtId="165" fontId="20" fillId="13" borderId="53" xfId="1" applyNumberFormat="1" applyFont="1" applyFill="1" applyBorder="1" applyAlignment="1" applyProtection="1">
      <alignment vertical="center"/>
      <protection locked="0"/>
    </xf>
    <xf numFmtId="0" fontId="21" fillId="13" borderId="19" xfId="0" applyFont="1" applyFill="1" applyBorder="1" applyAlignment="1">
      <alignment vertical="center" wrapText="1"/>
    </xf>
    <xf numFmtId="0" fontId="21" fillId="13" borderId="40" xfId="0" applyFont="1" applyFill="1" applyBorder="1" applyAlignment="1">
      <alignment horizontal="center" vertical="center"/>
    </xf>
    <xf numFmtId="0" fontId="20" fillId="13" borderId="41" xfId="0" applyFont="1" applyFill="1" applyBorder="1" applyAlignment="1">
      <alignment horizontal="center" vertical="center"/>
    </xf>
    <xf numFmtId="0" fontId="20" fillId="13" borderId="42" xfId="0" applyFont="1" applyFill="1" applyBorder="1" applyAlignment="1">
      <alignment horizontal="center" vertical="center"/>
    </xf>
    <xf numFmtId="165" fontId="20" fillId="13" borderId="16" xfId="1" applyNumberFormat="1" applyFont="1" applyFill="1" applyBorder="1" applyAlignment="1" applyProtection="1">
      <alignment vertical="center" wrapText="1"/>
      <protection locked="0"/>
    </xf>
    <xf numFmtId="0" fontId="20" fillId="13" borderId="16" xfId="1" applyNumberFormat="1" applyFont="1" applyFill="1" applyBorder="1" applyAlignment="1" applyProtection="1">
      <alignment horizontal="center" vertical="center"/>
      <protection locked="0"/>
    </xf>
    <xf numFmtId="0" fontId="33" fillId="0" borderId="0" xfId="2" applyFont="1" applyBorder="1" applyAlignment="1">
      <alignment horizontal="center" vertical="center" wrapText="1"/>
    </xf>
    <xf numFmtId="165" fontId="21" fillId="0" borderId="24" xfId="1" applyNumberFormat="1" applyFont="1" applyFill="1" applyBorder="1" applyAlignment="1" applyProtection="1">
      <alignment vertical="center"/>
      <protection locked="0"/>
    </xf>
    <xf numFmtId="165" fontId="20" fillId="0" borderId="13" xfId="1" applyNumberFormat="1" applyFont="1" applyFill="1" applyBorder="1" applyAlignment="1" applyProtection="1">
      <alignment vertical="center" wrapText="1"/>
      <protection locked="0"/>
    </xf>
    <xf numFmtId="167" fontId="20" fillId="0" borderId="13" xfId="1" applyNumberFormat="1" applyFont="1" applyFill="1" applyBorder="1" applyAlignment="1" applyProtection="1">
      <alignment vertical="center"/>
      <protection locked="0"/>
    </xf>
    <xf numFmtId="165" fontId="20" fillId="0" borderId="13" xfId="1" applyNumberFormat="1" applyFont="1" applyFill="1" applyBorder="1" applyAlignment="1" applyProtection="1">
      <alignment vertical="center"/>
      <protection locked="0"/>
    </xf>
    <xf numFmtId="165" fontId="20" fillId="0" borderId="27" xfId="1" applyNumberFormat="1" applyFont="1" applyFill="1" applyBorder="1" applyAlignment="1" applyProtection="1">
      <alignment vertical="center" wrapText="1"/>
      <protection locked="0"/>
    </xf>
    <xf numFmtId="167" fontId="20" fillId="0" borderId="27" xfId="1" applyNumberFormat="1" applyFont="1" applyFill="1" applyBorder="1" applyAlignment="1" applyProtection="1">
      <alignment vertical="center"/>
      <protection locked="0"/>
    </xf>
    <xf numFmtId="165" fontId="20" fillId="0" borderId="27" xfId="1" applyNumberFormat="1" applyFont="1" applyFill="1" applyBorder="1" applyAlignment="1" applyProtection="1">
      <alignment vertical="center"/>
      <protection locked="0"/>
    </xf>
    <xf numFmtId="165" fontId="20" fillId="0" borderId="33" xfId="1" applyNumberFormat="1" applyFont="1" applyFill="1" applyBorder="1" applyAlignment="1" applyProtection="1">
      <alignment vertical="center"/>
      <protection locked="0"/>
    </xf>
    <xf numFmtId="0" fontId="20" fillId="0" borderId="0" xfId="0" applyFont="1" applyFill="1"/>
    <xf numFmtId="0" fontId="21" fillId="0" borderId="0" xfId="0" applyFont="1" applyFill="1" applyBorder="1" applyAlignment="1">
      <alignment horizontal="center" vertical="center"/>
    </xf>
    <xf numFmtId="167" fontId="20" fillId="0" borderId="0" xfId="0" applyNumberFormat="1" applyFont="1" applyFill="1" applyBorder="1" applyAlignment="1">
      <alignment horizontal="left" vertical="center"/>
    </xf>
    <xf numFmtId="167" fontId="20" fillId="0" borderId="33" xfId="0" applyNumberFormat="1" applyFont="1" applyFill="1" applyBorder="1" applyAlignment="1">
      <alignment horizontal="left" vertical="center"/>
    </xf>
    <xf numFmtId="165" fontId="21" fillId="0" borderId="38" xfId="1" applyNumberFormat="1" applyFont="1" applyFill="1" applyBorder="1" applyAlignment="1" applyProtection="1">
      <alignment vertical="center"/>
      <protection locked="0"/>
    </xf>
    <xf numFmtId="165" fontId="20" fillId="0" borderId="21" xfId="1" applyNumberFormat="1" applyFont="1" applyFill="1" applyBorder="1" applyAlignment="1" applyProtection="1">
      <alignment horizontal="center" vertical="center"/>
      <protection locked="0"/>
    </xf>
    <xf numFmtId="165" fontId="20" fillId="0" borderId="24" xfId="1" applyNumberFormat="1" applyFont="1" applyFill="1" applyBorder="1" applyAlignment="1" applyProtection="1">
      <alignment vertical="center"/>
      <protection locked="0"/>
    </xf>
    <xf numFmtId="165" fontId="20" fillId="0" borderId="16" xfId="1" applyNumberFormat="1" applyFont="1" applyFill="1" applyBorder="1" applyAlignment="1" applyProtection="1">
      <alignment vertical="center"/>
      <protection locked="0"/>
    </xf>
    <xf numFmtId="165" fontId="20" fillId="0" borderId="38" xfId="1" applyNumberFormat="1" applyFont="1" applyFill="1" applyBorder="1" applyAlignment="1" applyProtection="1">
      <alignment vertical="center"/>
      <protection locked="0"/>
    </xf>
    <xf numFmtId="165" fontId="20" fillId="0" borderId="0" xfId="1" applyNumberFormat="1" applyFont="1" applyFill="1" applyBorder="1" applyAlignment="1" applyProtection="1">
      <alignment vertical="center"/>
      <protection locked="0"/>
    </xf>
    <xf numFmtId="0" fontId="27" fillId="0" borderId="0" xfId="0" applyFont="1" applyFill="1" applyAlignment="1">
      <alignment horizontal="right" vertical="center" wrapText="1"/>
    </xf>
    <xf numFmtId="0" fontId="0" fillId="0" borderId="0" xfId="0" applyFill="1"/>
    <xf numFmtId="0" fontId="21" fillId="10" borderId="20" xfId="0" applyFont="1" applyFill="1" applyBorder="1" applyAlignment="1" applyProtection="1">
      <alignment horizontal="center" vertical="center"/>
      <protection locked="0"/>
    </xf>
    <xf numFmtId="0" fontId="21" fillId="10" borderId="21" xfId="0" applyFont="1" applyFill="1" applyBorder="1" applyAlignment="1" applyProtection="1">
      <alignment vertical="center" wrapText="1"/>
      <protection locked="0"/>
    </xf>
    <xf numFmtId="0" fontId="21" fillId="10" borderId="21" xfId="0" applyFont="1" applyFill="1" applyBorder="1" applyAlignment="1" applyProtection="1">
      <alignment horizontal="center" vertical="center" wrapText="1"/>
      <protection locked="0"/>
    </xf>
    <xf numFmtId="167" fontId="20" fillId="10" borderId="21" xfId="0" applyNumberFormat="1" applyFont="1" applyFill="1" applyBorder="1" applyAlignment="1" applyProtection="1">
      <alignment horizontal="center" vertical="center"/>
      <protection locked="0"/>
    </xf>
    <xf numFmtId="165" fontId="20" fillId="12" borderId="21" xfId="1" applyNumberFormat="1" applyFont="1" applyFill="1" applyBorder="1" applyAlignment="1" applyProtection="1">
      <alignment vertical="center"/>
      <protection locked="0"/>
    </xf>
    <xf numFmtId="165" fontId="21" fillId="10" borderId="22" xfId="1" applyNumberFormat="1" applyFont="1" applyFill="1" applyBorder="1" applyAlignment="1" applyProtection="1">
      <alignment vertical="center"/>
      <protection locked="0"/>
    </xf>
    <xf numFmtId="0" fontId="20" fillId="0" borderId="41" xfId="0" applyFont="1" applyBorder="1" applyAlignment="1">
      <alignment horizontal="center"/>
    </xf>
    <xf numFmtId="0" fontId="20" fillId="0" borderId="42" xfId="0" applyFont="1" applyBorder="1" applyAlignment="1">
      <alignment horizontal="center"/>
    </xf>
    <xf numFmtId="0" fontId="26" fillId="13" borderId="0" xfId="0" applyFont="1" applyFill="1" applyAlignment="1">
      <alignment horizontal="center"/>
    </xf>
    <xf numFmtId="165" fontId="21" fillId="14" borderId="56" xfId="1" applyNumberFormat="1" applyFont="1" applyFill="1" applyBorder="1" applyAlignment="1" applyProtection="1">
      <alignment horizontal="right" vertical="center" wrapText="1"/>
      <protection locked="0"/>
    </xf>
    <xf numFmtId="165" fontId="21" fillId="14" borderId="57" xfId="1" applyNumberFormat="1" applyFont="1" applyFill="1" applyBorder="1" applyAlignment="1" applyProtection="1">
      <alignment horizontal="right" vertical="center" wrapText="1"/>
      <protection locked="0"/>
    </xf>
    <xf numFmtId="165" fontId="21" fillId="14" borderId="60" xfId="1" applyNumberFormat="1" applyFont="1" applyFill="1" applyBorder="1" applyAlignment="1" applyProtection="1">
      <alignment horizontal="right" vertical="center" wrapText="1"/>
      <protection locked="0"/>
    </xf>
    <xf numFmtId="0" fontId="19" fillId="13" borderId="19" xfId="0" applyFont="1" applyFill="1" applyBorder="1" applyAlignment="1">
      <alignment horizontal="center"/>
    </xf>
    <xf numFmtId="0" fontId="23" fillId="0" borderId="0" xfId="0" applyNumberFormat="1" applyFont="1" applyAlignment="1">
      <alignment horizontal="left"/>
    </xf>
    <xf numFmtId="0" fontId="23" fillId="0" borderId="0" xfId="0" applyNumberFormat="1" applyFont="1" applyAlignment="1">
      <alignment horizontal="left" wrapText="1"/>
    </xf>
    <xf numFmtId="165" fontId="19" fillId="14" borderId="54" xfId="1" applyNumberFormat="1" applyFont="1" applyFill="1" applyBorder="1" applyAlignment="1" applyProtection="1">
      <alignment horizontal="right" vertical="center" wrapText="1"/>
      <protection locked="0"/>
    </xf>
    <xf numFmtId="165" fontId="19" fillId="14" borderId="55" xfId="1" applyNumberFormat="1" applyFont="1" applyFill="1" applyBorder="1" applyAlignment="1" applyProtection="1">
      <alignment horizontal="right" vertical="center" wrapText="1"/>
      <protection locked="0"/>
    </xf>
    <xf numFmtId="165" fontId="19" fillId="14" borderId="59" xfId="1" applyNumberFormat="1" applyFont="1" applyFill="1" applyBorder="1" applyAlignment="1" applyProtection="1">
      <alignment horizontal="right" vertical="center" wrapText="1"/>
      <protection locked="0"/>
    </xf>
    <xf numFmtId="165" fontId="21" fillId="14" borderId="49" xfId="1" applyNumberFormat="1" applyFont="1" applyFill="1" applyBorder="1" applyAlignment="1" applyProtection="1">
      <alignment horizontal="right" vertical="center" wrapText="1"/>
      <protection locked="0"/>
    </xf>
    <xf numFmtId="165" fontId="21" fillId="14" borderId="47" xfId="1" applyNumberFormat="1" applyFont="1" applyFill="1" applyBorder="1" applyAlignment="1" applyProtection="1">
      <alignment horizontal="right" vertical="center" wrapText="1"/>
      <protection locked="0"/>
    </xf>
    <xf numFmtId="165" fontId="21" fillId="14" borderId="15" xfId="1" applyNumberFormat="1" applyFont="1" applyFill="1" applyBorder="1" applyAlignment="1" applyProtection="1">
      <alignment horizontal="right" vertical="center" wrapText="1"/>
      <protection locked="0"/>
    </xf>
    <xf numFmtId="0" fontId="21" fillId="0" borderId="0" xfId="0" applyFont="1" applyBorder="1" applyAlignment="1">
      <alignment horizontal="center" vertical="center"/>
    </xf>
    <xf numFmtId="0" fontId="21" fillId="17" borderId="38" xfId="0" applyFont="1" applyFill="1" applyBorder="1" applyAlignment="1" applyProtection="1">
      <alignment horizontal="center" vertical="center" wrapText="1"/>
      <protection locked="0"/>
    </xf>
    <xf numFmtId="0" fontId="19" fillId="12" borderId="37" xfId="0" applyFont="1" applyFill="1" applyBorder="1" applyAlignment="1">
      <alignment horizontal="center" vertical="center"/>
    </xf>
    <xf numFmtId="0" fontId="19" fillId="12" borderId="38" xfId="0" applyFont="1" applyFill="1" applyBorder="1" applyAlignment="1">
      <alignment horizontal="center" vertical="center"/>
    </xf>
    <xf numFmtId="0" fontId="19" fillId="12" borderId="43" xfId="0" applyFont="1" applyFill="1" applyBorder="1" applyAlignment="1">
      <alignment horizontal="center" vertical="center"/>
    </xf>
    <xf numFmtId="0" fontId="20" fillId="0" borderId="19"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0" xfId="0" applyFont="1" applyBorder="1" applyAlignment="1" applyProtection="1">
      <alignment horizontal="left" vertical="center"/>
      <protection locked="0"/>
    </xf>
    <xf numFmtId="0" fontId="20" fillId="0" borderId="33" xfId="0" applyNumberFormat="1" applyFont="1" applyBorder="1" applyAlignment="1" applyProtection="1">
      <alignment horizontal="left" vertical="center"/>
      <protection locked="0"/>
    </xf>
    <xf numFmtId="0" fontId="2" fillId="0" borderId="1" xfId="0" applyFont="1" applyBorder="1" applyAlignment="1">
      <alignment horizontal="center" vertical="center"/>
    </xf>
    <xf numFmtId="0" fontId="1" fillId="0" borderId="3" xfId="0" applyFont="1" applyBorder="1" applyAlignment="1" applyProtection="1">
      <alignment horizontal="left" vertical="center" wrapText="1"/>
      <protection locked="0"/>
    </xf>
    <xf numFmtId="0" fontId="6" fillId="3" borderId="13" xfId="0" applyFont="1" applyFill="1" applyBorder="1" applyAlignment="1" applyProtection="1">
      <alignment horizontal="center" vertical="center" wrapText="1"/>
      <protection locked="0"/>
    </xf>
    <xf numFmtId="165" fontId="12" fillId="0" borderId="1" xfId="1" applyNumberFormat="1" applyFont="1" applyBorder="1" applyAlignment="1" applyProtection="1">
      <alignment horizontal="center" vertical="center" wrapText="1"/>
      <protection locked="0"/>
    </xf>
    <xf numFmtId="0" fontId="21" fillId="12" borderId="37" xfId="0" applyFont="1" applyFill="1" applyBorder="1" applyAlignment="1">
      <alignment horizontal="center" vertical="center"/>
    </xf>
    <xf numFmtId="0" fontId="21" fillId="12" borderId="38" xfId="0" applyFont="1" applyFill="1" applyBorder="1" applyAlignment="1">
      <alignment horizontal="center" vertical="center"/>
    </xf>
    <xf numFmtId="0" fontId="21" fillId="12" borderId="43" xfId="0" applyFont="1" applyFill="1" applyBorder="1" applyAlignment="1">
      <alignment horizontal="center" vertical="center"/>
    </xf>
  </cellXfs>
  <cellStyles count="5">
    <cellStyle name="Excel Built-in Comma" xfId="4"/>
    <cellStyle name="Normal" xfId="0" builtinId="0"/>
    <cellStyle name="Normal_Pesquisa no referencial 10 de maio de 2013" xfId="2"/>
    <cellStyle name="Texto Explicativo" xfId="3" builtinId="53" customBuiltin="1"/>
    <cellStyle name="Vírgula" xfId="1" builtinId="3"/>
  </cellStyles>
  <dxfs count="94">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font>
        <sz val="10"/>
        <name val="Arial"/>
      </font>
      <border diagonalUp="0" diagonalDown="0">
        <left style="thin">
          <color auto="1"/>
        </left>
        <right style="thin">
          <color auto="1"/>
        </right>
        <top style="thin">
          <color auto="1"/>
        </top>
        <bottom style="thin">
          <color auto="1"/>
        </bottom>
      </border>
    </dxf>
    <dxf>
      <font>
        <sz val="10"/>
        <name val="Arial"/>
      </font>
      <fill>
        <patternFill>
          <bgColor rgb="FFC0C0C0"/>
        </patternFill>
      </fill>
      <border diagonalUp="0" diagonalDown="0">
        <left style="thin">
          <color auto="1"/>
        </left>
        <right style="thin">
          <color auto="1"/>
        </right>
        <top style="thin">
          <color auto="1"/>
        </top>
        <bottom style="thin">
          <color auto="1"/>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diagonalUp="0" diagonalDown="0">
        <left style="thin">
          <color auto="1"/>
        </left>
        <right style="thin">
          <color auto="1"/>
        </right>
        <top style="thin">
          <color auto="1"/>
        </top>
        <bottom style="thin">
          <color auto="1"/>
        </bottom>
      </border>
    </dxf>
    <dxf>
      <font>
        <b/>
        <i val="0"/>
      </font>
      <fill>
        <patternFill>
          <bgColor rgb="FFFFFFFF"/>
        </patternFill>
      </fill>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font>
        <b/>
        <i val="0"/>
      </font>
      <fill>
        <patternFill>
          <bgColor rgb="FFFFFFFF"/>
        </patternFill>
      </fill>
      <border diagonalUp="0" diagonalDown="0">
        <left style="thin">
          <color auto="1"/>
        </left>
        <right style="thin">
          <color auto="1"/>
        </right>
        <top style="thin">
          <color auto="1"/>
        </top>
        <bottom style="thin">
          <color auto="1"/>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condense val="0"/>
        <extend val="0"/>
      </font>
      <fill>
        <patternFill>
          <bgColor indexed="22"/>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1F497D"/>
      <rgbColor rgb="FFBFBFBF"/>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3333"/>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g"/><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3</xdr:col>
      <xdr:colOff>3121005</xdr:colOff>
      <xdr:row>2</xdr:row>
      <xdr:rowOff>66314</xdr:rowOff>
    </xdr:from>
    <xdr:to>
      <xdr:col>3</xdr:col>
      <xdr:colOff>4105255</xdr:colOff>
      <xdr:row>7</xdr:row>
      <xdr:rowOff>144662</xdr:rowOff>
    </xdr:to>
    <xdr:pic>
      <xdr:nvPicPr>
        <xdr:cNvPr id="10" name="Imagem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9417" y="447314"/>
          <a:ext cx="984250" cy="1030848"/>
        </a:xfrm>
        <a:prstGeom prst="rect">
          <a:avLst/>
        </a:prstGeom>
      </xdr:spPr>
    </xdr:pic>
    <xdr:clientData/>
  </xdr:twoCellAnchor>
  <xdr:twoCellAnchor editAs="oneCell">
    <xdr:from>
      <xdr:col>1</xdr:col>
      <xdr:colOff>170089</xdr:colOff>
      <xdr:row>0</xdr:row>
      <xdr:rowOff>190499</xdr:rowOff>
    </xdr:from>
    <xdr:to>
      <xdr:col>3</xdr:col>
      <xdr:colOff>814668</xdr:colOff>
      <xdr:row>6</xdr:row>
      <xdr:rowOff>190499</xdr:rowOff>
    </xdr:to>
    <xdr:pic>
      <xdr:nvPicPr>
        <xdr:cNvPr id="11" name="Imagem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2232" y="190499"/>
          <a:ext cx="2687252" cy="1143000"/>
        </a:xfrm>
        <a:prstGeom prst="rect">
          <a:avLst/>
        </a:prstGeom>
      </xdr:spPr>
    </xdr:pic>
    <xdr:clientData/>
  </xdr:twoCellAnchor>
  <xdr:twoCellAnchor editAs="oneCell">
    <xdr:from>
      <xdr:col>6</xdr:col>
      <xdr:colOff>705971</xdr:colOff>
      <xdr:row>1</xdr:row>
      <xdr:rowOff>44824</xdr:rowOff>
    </xdr:from>
    <xdr:to>
      <xdr:col>7</xdr:col>
      <xdr:colOff>828725</xdr:colOff>
      <xdr:row>7</xdr:row>
      <xdr:rowOff>42377</xdr:rowOff>
    </xdr:to>
    <xdr:pic>
      <xdr:nvPicPr>
        <xdr:cNvPr id="4" name="Figura1"/>
        <xdr:cNvPicPr/>
      </xdr:nvPicPr>
      <xdr:blipFill>
        <a:blip xmlns:r="http://schemas.openxmlformats.org/officeDocument/2006/relationships" r:embed="rId3"/>
        <a:stretch/>
      </xdr:blipFill>
      <xdr:spPr>
        <a:xfrm>
          <a:off x="10074089" y="235324"/>
          <a:ext cx="1232136" cy="1140553"/>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3288963</xdr:colOff>
      <xdr:row>2</xdr:row>
      <xdr:rowOff>98085</xdr:rowOff>
    </xdr:from>
    <xdr:to>
      <xdr:col>3</xdr:col>
      <xdr:colOff>4273213</xdr:colOff>
      <xdr:row>7</xdr:row>
      <xdr:rowOff>171897</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4356" y="479085"/>
          <a:ext cx="984250" cy="1026312"/>
        </a:xfrm>
        <a:prstGeom prst="rect">
          <a:avLst/>
        </a:prstGeom>
      </xdr:spPr>
    </xdr:pic>
    <xdr:clientData/>
  </xdr:twoCellAnchor>
  <xdr:twoCellAnchor editAs="oneCell">
    <xdr:from>
      <xdr:col>1</xdr:col>
      <xdr:colOff>298903</xdr:colOff>
      <xdr:row>2</xdr:row>
      <xdr:rowOff>95250</xdr:rowOff>
    </xdr:from>
    <xdr:to>
      <xdr:col>3</xdr:col>
      <xdr:colOff>173331</xdr:colOff>
      <xdr:row>8</xdr:row>
      <xdr:rowOff>91281</xdr:rowOff>
    </xdr:to>
    <xdr:pic>
      <xdr:nvPicPr>
        <xdr:cNvPr id="4" name="Imagem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7617" y="476250"/>
          <a:ext cx="2691107" cy="1139031"/>
        </a:xfrm>
        <a:prstGeom prst="rect">
          <a:avLst/>
        </a:prstGeom>
      </xdr:spPr>
    </xdr:pic>
    <xdr:clientData/>
  </xdr:twoCellAnchor>
  <xdr:twoCellAnchor editAs="oneCell">
    <xdr:from>
      <xdr:col>8</xdr:col>
      <xdr:colOff>0</xdr:colOff>
      <xdr:row>101</xdr:row>
      <xdr:rowOff>0</xdr:rowOff>
    </xdr:from>
    <xdr:to>
      <xdr:col>8</xdr:col>
      <xdr:colOff>152400</xdr:colOff>
      <xdr:row>101</xdr:row>
      <xdr:rowOff>152400</xdr:rowOff>
    </xdr:to>
    <xdr:pic>
      <xdr:nvPicPr>
        <xdr:cNvPr id="7" name="Imagem 6" descr="http://187.17.2.135/orse/imagens/insumo.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68325" y="161763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350</xdr:row>
      <xdr:rowOff>0</xdr:rowOff>
    </xdr:from>
    <xdr:to>
      <xdr:col>0</xdr:col>
      <xdr:colOff>152400</xdr:colOff>
      <xdr:row>350</xdr:row>
      <xdr:rowOff>152400</xdr:rowOff>
    </xdr:to>
    <xdr:pic>
      <xdr:nvPicPr>
        <xdr:cNvPr id="24" name="Imagem 23" descr="http://187.17.2.135/orse/imagens/insum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789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4431962</xdr:colOff>
      <xdr:row>2</xdr:row>
      <xdr:rowOff>43657</xdr:rowOff>
    </xdr:from>
    <xdr:to>
      <xdr:col>3</xdr:col>
      <xdr:colOff>5416212</xdr:colOff>
      <xdr:row>7</xdr:row>
      <xdr:rowOff>117469</xdr:rowOff>
    </xdr:to>
    <xdr:pic>
      <xdr:nvPicPr>
        <xdr:cNvPr id="19" name="Imagem 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26176" y="424657"/>
          <a:ext cx="984250" cy="1026312"/>
        </a:xfrm>
        <a:prstGeom prst="rect">
          <a:avLst/>
        </a:prstGeom>
      </xdr:spPr>
    </xdr:pic>
    <xdr:clientData/>
  </xdr:twoCellAnchor>
  <xdr:twoCellAnchor editAs="oneCell">
    <xdr:from>
      <xdr:col>1</xdr:col>
      <xdr:colOff>244475</xdr:colOff>
      <xdr:row>2</xdr:row>
      <xdr:rowOff>95250</xdr:rowOff>
    </xdr:from>
    <xdr:to>
      <xdr:col>3</xdr:col>
      <xdr:colOff>527117</xdr:colOff>
      <xdr:row>8</xdr:row>
      <xdr:rowOff>91281</xdr:rowOff>
    </xdr:to>
    <xdr:pic>
      <xdr:nvPicPr>
        <xdr:cNvPr id="20" name="Imagem 1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8475" y="476250"/>
          <a:ext cx="3013142" cy="1139031"/>
        </a:xfrm>
        <a:prstGeom prst="rect">
          <a:avLst/>
        </a:prstGeom>
      </xdr:spPr>
    </xdr:pic>
    <xdr:clientData/>
  </xdr:twoCellAnchor>
  <xdr:twoCellAnchor editAs="oneCell">
    <xdr:from>
      <xdr:col>2</xdr:col>
      <xdr:colOff>0</xdr:colOff>
      <xdr:row>332</xdr:row>
      <xdr:rowOff>0</xdr:rowOff>
    </xdr:from>
    <xdr:to>
      <xdr:col>2</xdr:col>
      <xdr:colOff>152400</xdr:colOff>
      <xdr:row>332</xdr:row>
      <xdr:rowOff>152400</xdr:rowOff>
    </xdr:to>
    <xdr:pic>
      <xdr:nvPicPr>
        <xdr:cNvPr id="7" name="Imagem 6" descr="http://187.17.2.135/orse/imagens/insum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94583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619</xdr:row>
      <xdr:rowOff>0</xdr:rowOff>
    </xdr:from>
    <xdr:to>
      <xdr:col>2</xdr:col>
      <xdr:colOff>152400</xdr:colOff>
      <xdr:row>619</xdr:row>
      <xdr:rowOff>152400</xdr:rowOff>
    </xdr:to>
    <xdr:pic>
      <xdr:nvPicPr>
        <xdr:cNvPr id="8" name="Imagem 7" descr="http://187.17.2.135/orse/imagens/insum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66039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581</xdr:row>
      <xdr:rowOff>0</xdr:rowOff>
    </xdr:from>
    <xdr:to>
      <xdr:col>8</xdr:col>
      <xdr:colOff>152400</xdr:colOff>
      <xdr:row>581</xdr:row>
      <xdr:rowOff>152400</xdr:rowOff>
    </xdr:to>
    <xdr:pic>
      <xdr:nvPicPr>
        <xdr:cNvPr id="14" name="Imagem 13" descr="http://187.17.2.135/orse/imagens/insum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77800" y="163582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606</xdr:row>
      <xdr:rowOff>0</xdr:rowOff>
    </xdr:from>
    <xdr:to>
      <xdr:col>2</xdr:col>
      <xdr:colOff>152400</xdr:colOff>
      <xdr:row>606</xdr:row>
      <xdr:rowOff>152400</xdr:rowOff>
    </xdr:to>
    <xdr:pic>
      <xdr:nvPicPr>
        <xdr:cNvPr id="23" name="Imagem 22" descr="http://187.17.2.135/orse/imagens/insum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6788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raffa\Downloads\Or&#231;amento%20Instala&#231;&#245;es%20El&#233;trica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is\Desktop\Or&#231;amento%20Instala&#231;&#245;es%20El&#233;tricas%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çõ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ções"/>
    </sheetNames>
    <sheetDataSet>
      <sheetData sheetId="0"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187.17.2.135/orse/composicao.asp?font_sg_fonte=ORSE&amp;serv_nr_codigo=4449&amp;peri_nr_ano=2016&amp;peri_nr_mes=7&amp;peri_nr_ordem=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6"/>
  <sheetViews>
    <sheetView tabSelected="1" view="pageBreakPreview" topLeftCell="A174" zoomScale="85" zoomScaleNormal="100" zoomScaleSheetLayoutView="85" zoomScalePageLayoutView="80" workbookViewId="0">
      <selection activeCell="B243" sqref="B243:H243"/>
    </sheetView>
  </sheetViews>
  <sheetFormatPr defaultColWidth="9" defaultRowHeight="15"/>
  <cols>
    <col min="1" max="1" width="4" style="82" customWidth="1"/>
    <col min="2" max="2" width="9" style="82"/>
    <col min="3" max="3" width="21.5703125" style="125" customWidth="1"/>
    <col min="4" max="4" width="85.140625" style="126" customWidth="1"/>
    <col min="5" max="5" width="6.85546875" style="127" customWidth="1"/>
    <col min="6" max="6" width="13.7109375" style="82" bestFit="1" customWidth="1"/>
    <col min="7" max="7" width="16.7109375" style="82" customWidth="1"/>
    <col min="8" max="8" width="19.28515625" style="82" customWidth="1"/>
    <col min="9" max="16384" width="9" style="82"/>
  </cols>
  <sheetData>
    <row r="1" spans="1:11">
      <c r="A1" s="107"/>
      <c r="B1" s="107"/>
      <c r="C1" s="108"/>
      <c r="D1" s="332"/>
      <c r="E1" s="333"/>
      <c r="F1" s="107"/>
      <c r="G1" s="107"/>
      <c r="H1" s="107"/>
    </row>
    <row r="2" spans="1:11">
      <c r="A2" s="107"/>
      <c r="B2" s="107"/>
      <c r="C2" s="108"/>
      <c r="D2" s="332"/>
      <c r="E2" s="333"/>
      <c r="F2" s="107"/>
      <c r="G2" s="107"/>
      <c r="H2" s="107"/>
    </row>
    <row r="3" spans="1:11">
      <c r="A3" s="107"/>
      <c r="B3" s="107"/>
      <c r="C3" s="108"/>
      <c r="D3" s="332"/>
      <c r="E3" s="333"/>
      <c r="F3" s="107"/>
      <c r="G3" s="107"/>
      <c r="H3" s="107"/>
    </row>
    <row r="4" spans="1:11">
      <c r="A4" s="107"/>
      <c r="B4" s="107"/>
      <c r="C4" s="108"/>
      <c r="D4" s="332"/>
      <c r="E4" s="333"/>
      <c r="F4" s="107"/>
      <c r="G4" s="107"/>
      <c r="H4" s="107"/>
    </row>
    <row r="5" spans="1:11">
      <c r="A5" s="107"/>
      <c r="B5" s="107"/>
      <c r="C5" s="108"/>
      <c r="D5" s="332"/>
      <c r="E5" s="333"/>
      <c r="F5" s="107"/>
      <c r="G5" s="107"/>
      <c r="H5" s="107"/>
    </row>
    <row r="6" spans="1:11">
      <c r="A6" s="107"/>
      <c r="B6" s="107"/>
      <c r="C6" s="108"/>
      <c r="D6" s="332"/>
      <c r="E6" s="333"/>
      <c r="F6" s="107"/>
      <c r="G6" s="107"/>
      <c r="H6" s="107"/>
    </row>
    <row r="7" spans="1:11">
      <c r="A7" s="107"/>
      <c r="B7" s="107"/>
      <c r="C7" s="108"/>
      <c r="D7" s="332"/>
      <c r="E7" s="333"/>
      <c r="F7" s="107"/>
      <c r="G7" s="107"/>
      <c r="H7" s="107"/>
    </row>
    <row r="8" spans="1:11">
      <c r="A8" s="107"/>
      <c r="B8" s="107"/>
      <c r="C8" s="108"/>
      <c r="D8" s="107"/>
      <c r="E8" s="333"/>
      <c r="F8" s="107"/>
      <c r="G8" s="107"/>
      <c r="H8" s="107"/>
    </row>
    <row r="9" spans="1:11" ht="15.75">
      <c r="B9" s="531" t="s">
        <v>2800</v>
      </c>
      <c r="C9" s="531"/>
      <c r="D9" s="531"/>
      <c r="E9" s="531"/>
      <c r="F9" s="531"/>
      <c r="G9" s="531"/>
      <c r="H9" s="531"/>
    </row>
    <row r="10" spans="1:11" ht="15.75">
      <c r="B10" s="531" t="s">
        <v>2801</v>
      </c>
      <c r="C10" s="531"/>
      <c r="D10" s="531"/>
      <c r="E10" s="531"/>
      <c r="F10" s="531"/>
      <c r="G10" s="531"/>
      <c r="H10" s="531"/>
    </row>
    <row r="11" spans="1:11" ht="15.75">
      <c r="B11" s="531" t="s">
        <v>2802</v>
      </c>
      <c r="C11" s="531"/>
      <c r="D11" s="531"/>
      <c r="E11" s="531"/>
      <c r="F11" s="531"/>
      <c r="G11" s="531"/>
      <c r="H11" s="531"/>
    </row>
    <row r="12" spans="1:11" ht="15.75">
      <c r="B12" s="531" t="s">
        <v>2803</v>
      </c>
      <c r="C12" s="531"/>
      <c r="D12" s="531"/>
      <c r="E12" s="531"/>
      <c r="F12" s="531"/>
      <c r="G12" s="531"/>
      <c r="H12" s="531"/>
    </row>
    <row r="13" spans="1:11" ht="15.75">
      <c r="B13" s="531" t="s">
        <v>2804</v>
      </c>
      <c r="C13" s="531"/>
      <c r="D13" s="531"/>
      <c r="E13" s="531"/>
      <c r="F13" s="531"/>
      <c r="G13" s="531"/>
      <c r="H13" s="531"/>
    </row>
    <row r="14" spans="1:11" ht="16.5" thickBot="1">
      <c r="B14" s="109"/>
      <c r="C14" s="109"/>
      <c r="D14" s="109"/>
      <c r="E14" s="109"/>
      <c r="F14" s="109"/>
      <c r="G14" s="109"/>
      <c r="H14" s="109"/>
    </row>
    <row r="15" spans="1:11" ht="50.1" customHeight="1" thickBot="1">
      <c r="B15" s="533" t="s">
        <v>0</v>
      </c>
      <c r="C15" s="534"/>
      <c r="D15" s="534"/>
      <c r="E15" s="534"/>
      <c r="F15" s="534"/>
      <c r="G15" s="534"/>
      <c r="H15" s="535"/>
    </row>
    <row r="16" spans="1:11" ht="15.75">
      <c r="B16" s="84" t="s">
        <v>1</v>
      </c>
      <c r="C16" s="536" t="s">
        <v>2</v>
      </c>
      <c r="D16" s="536"/>
      <c r="E16" s="536"/>
      <c r="F16" s="536"/>
      <c r="G16" s="536"/>
      <c r="H16" s="537"/>
      <c r="I16" s="110"/>
      <c r="J16" s="111"/>
      <c r="K16" s="112"/>
    </row>
    <row r="17" spans="2:11" ht="15.75">
      <c r="B17" s="85" t="s">
        <v>3</v>
      </c>
      <c r="C17" s="538" t="s">
        <v>2853</v>
      </c>
      <c r="D17" s="538"/>
      <c r="E17" s="86"/>
      <c r="F17" s="87"/>
      <c r="G17" s="88" t="s">
        <v>2821</v>
      </c>
      <c r="H17" s="89" t="s">
        <v>2822</v>
      </c>
      <c r="I17" s="114"/>
      <c r="J17" s="87"/>
      <c r="K17" s="115"/>
    </row>
    <row r="18" spans="2:11" ht="16.5" thickBot="1">
      <c r="B18" s="132" t="s">
        <v>6</v>
      </c>
      <c r="C18" s="539" t="s">
        <v>7</v>
      </c>
      <c r="D18" s="539"/>
      <c r="E18" s="86"/>
      <c r="F18" s="113"/>
      <c r="G18" s="88" t="s">
        <v>8</v>
      </c>
      <c r="H18" s="89" t="s">
        <v>3409</v>
      </c>
      <c r="I18" s="116"/>
      <c r="J18" s="117"/>
      <c r="K18" s="118"/>
    </row>
    <row r="19" spans="2:11" ht="16.5" thickBot="1">
      <c r="B19" s="335"/>
      <c r="C19" s="336"/>
      <c r="D19" s="532"/>
      <c r="E19" s="532"/>
      <c r="F19" s="336"/>
      <c r="G19" s="337"/>
      <c r="H19" s="337"/>
      <c r="I19" s="81"/>
      <c r="J19" s="81"/>
      <c r="K19" s="81"/>
    </row>
    <row r="20" spans="2:11">
      <c r="B20" s="90" t="s">
        <v>1499</v>
      </c>
      <c r="C20" s="91" t="s">
        <v>1618</v>
      </c>
      <c r="D20" s="206" t="s">
        <v>12</v>
      </c>
      <c r="E20" s="206" t="s">
        <v>13</v>
      </c>
      <c r="F20" s="206" t="s">
        <v>14</v>
      </c>
      <c r="G20" s="206" t="s">
        <v>2837</v>
      </c>
      <c r="H20" s="334" t="s">
        <v>2838</v>
      </c>
      <c r="I20" s="81"/>
      <c r="J20" s="81"/>
      <c r="K20" s="81"/>
    </row>
    <row r="21" spans="2:11" ht="15.75">
      <c r="B21" s="75">
        <v>1</v>
      </c>
      <c r="C21" s="76"/>
      <c r="D21" s="83" t="s">
        <v>17</v>
      </c>
      <c r="E21" s="77"/>
      <c r="F21" s="78"/>
      <c r="G21" s="79"/>
      <c r="H21" s="80">
        <f>SUM(H22:H38)</f>
        <v>295737.40605700004</v>
      </c>
      <c r="I21" s="113"/>
      <c r="J21" s="113"/>
      <c r="K21" s="113"/>
    </row>
    <row r="22" spans="2:11">
      <c r="B22" s="93" t="s">
        <v>962</v>
      </c>
      <c r="C22" s="94" t="s">
        <v>2866</v>
      </c>
      <c r="D22" s="248" t="s">
        <v>2867</v>
      </c>
      <c r="E22" s="92" t="s">
        <v>18</v>
      </c>
      <c r="F22" s="96">
        <v>1048.8599999999999</v>
      </c>
      <c r="G22" s="493">
        <v>1.1100000000000001</v>
      </c>
      <c r="H22" s="97">
        <f>F22*G22</f>
        <v>1164.2346</v>
      </c>
      <c r="I22" s="113"/>
      <c r="J22" s="113"/>
      <c r="K22" s="113"/>
    </row>
    <row r="23" spans="2:11">
      <c r="B23" s="93" t="s">
        <v>965</v>
      </c>
      <c r="C23" s="125" t="s">
        <v>52</v>
      </c>
      <c r="D23" s="417" t="s">
        <v>53</v>
      </c>
      <c r="E23" s="92" t="s">
        <v>18</v>
      </c>
      <c r="F23" s="96">
        <v>6</v>
      </c>
      <c r="G23" s="493">
        <v>279.60000000000002</v>
      </c>
      <c r="H23" s="97">
        <f t="shared" ref="H23:H38" si="0">F23*G23</f>
        <v>1677.6000000000001</v>
      </c>
      <c r="I23" s="113"/>
      <c r="J23" s="113"/>
      <c r="K23" s="113"/>
    </row>
    <row r="24" spans="2:11">
      <c r="B24" s="93" t="s">
        <v>970</v>
      </c>
      <c r="C24" s="94" t="s">
        <v>45</v>
      </c>
      <c r="D24" s="248" t="s">
        <v>19</v>
      </c>
      <c r="E24" s="92" t="s">
        <v>20</v>
      </c>
      <c r="F24" s="96">
        <v>6</v>
      </c>
      <c r="G24" s="493">
        <v>20926.95</v>
      </c>
      <c r="H24" s="97">
        <f t="shared" si="0"/>
        <v>125561.70000000001</v>
      </c>
      <c r="I24" s="113"/>
      <c r="J24" s="113"/>
      <c r="K24" s="113"/>
    </row>
    <row r="25" spans="2:11" ht="30">
      <c r="B25" s="93" t="s">
        <v>990</v>
      </c>
      <c r="C25" s="94" t="s">
        <v>2863</v>
      </c>
      <c r="D25" s="248" t="s">
        <v>2864</v>
      </c>
      <c r="E25" s="92" t="s">
        <v>24</v>
      </c>
      <c r="F25" s="96">
        <v>78.91</v>
      </c>
      <c r="G25" s="493">
        <v>78</v>
      </c>
      <c r="H25" s="97">
        <f t="shared" si="0"/>
        <v>6154.98</v>
      </c>
      <c r="I25" s="113"/>
      <c r="J25" s="113"/>
      <c r="K25" s="113"/>
    </row>
    <row r="26" spans="2:11">
      <c r="B26" s="93" t="s">
        <v>998</v>
      </c>
      <c r="C26" s="94">
        <v>85334</v>
      </c>
      <c r="D26" s="95" t="s">
        <v>2865</v>
      </c>
      <c r="E26" s="92" t="s">
        <v>18</v>
      </c>
      <c r="F26" s="96">
        <v>297.36</v>
      </c>
      <c r="G26" s="493">
        <v>13.91</v>
      </c>
      <c r="H26" s="97">
        <f t="shared" si="0"/>
        <v>4136.2776000000003</v>
      </c>
      <c r="I26" s="113"/>
      <c r="J26" s="113"/>
      <c r="K26" s="113"/>
    </row>
    <row r="27" spans="2:11">
      <c r="B27" s="93" t="s">
        <v>2854</v>
      </c>
      <c r="C27" s="94" t="s">
        <v>47</v>
      </c>
      <c r="D27" s="95" t="s">
        <v>2875</v>
      </c>
      <c r="E27" s="92" t="s">
        <v>18</v>
      </c>
      <c r="F27" s="96">
        <v>50.26</v>
      </c>
      <c r="G27" s="493">
        <v>33.591999999999999</v>
      </c>
      <c r="H27" s="97">
        <f t="shared" si="0"/>
        <v>1688.3339199999998</v>
      </c>
      <c r="I27" s="113"/>
      <c r="J27" s="113"/>
      <c r="K27" s="113"/>
    </row>
    <row r="28" spans="2:11">
      <c r="B28" s="93" t="s">
        <v>2965</v>
      </c>
      <c r="C28" s="94" t="s">
        <v>49</v>
      </c>
      <c r="D28" s="95" t="s">
        <v>2882</v>
      </c>
      <c r="E28" s="92" t="s">
        <v>18</v>
      </c>
      <c r="F28" s="96">
        <v>80.64</v>
      </c>
      <c r="G28" s="493">
        <v>12.472799999999999</v>
      </c>
      <c r="H28" s="97">
        <f t="shared" si="0"/>
        <v>1005.8065919999999</v>
      </c>
      <c r="I28" s="113"/>
      <c r="J28" s="113"/>
      <c r="K28" s="113"/>
    </row>
    <row r="29" spans="2:11">
      <c r="B29" s="93" t="s">
        <v>2966</v>
      </c>
      <c r="C29" s="94">
        <v>85406</v>
      </c>
      <c r="D29" s="95" t="s">
        <v>2872</v>
      </c>
      <c r="E29" s="92" t="s">
        <v>18</v>
      </c>
      <c r="F29" s="96">
        <v>604.79999999999995</v>
      </c>
      <c r="G29" s="493">
        <v>39</v>
      </c>
      <c r="H29" s="97">
        <f t="shared" si="0"/>
        <v>23587.199999999997</v>
      </c>
      <c r="I29" s="113"/>
      <c r="J29" s="113"/>
      <c r="K29" s="113"/>
    </row>
    <row r="30" spans="2:11">
      <c r="B30" s="93" t="s">
        <v>2967</v>
      </c>
      <c r="C30" s="94" t="s">
        <v>2870</v>
      </c>
      <c r="D30" s="95" t="s">
        <v>2871</v>
      </c>
      <c r="E30" s="92" t="s">
        <v>18</v>
      </c>
      <c r="F30" s="96">
        <v>1897.05</v>
      </c>
      <c r="G30" s="493">
        <v>6.95</v>
      </c>
      <c r="H30" s="97">
        <f t="shared" si="0"/>
        <v>13184.497499999999</v>
      </c>
      <c r="I30" s="113"/>
      <c r="J30" s="113"/>
      <c r="K30" s="113"/>
    </row>
    <row r="31" spans="2:11">
      <c r="B31" s="93" t="s">
        <v>2968</v>
      </c>
      <c r="C31" s="94" t="s">
        <v>2868</v>
      </c>
      <c r="D31" s="95" t="s">
        <v>2869</v>
      </c>
      <c r="E31" s="92" t="s">
        <v>18</v>
      </c>
      <c r="F31" s="96">
        <f>306.96</f>
        <v>306.95999999999998</v>
      </c>
      <c r="G31" s="493">
        <v>20.86</v>
      </c>
      <c r="H31" s="97">
        <f t="shared" si="0"/>
        <v>6403.1855999999998</v>
      </c>
      <c r="I31" s="113"/>
      <c r="J31" s="113"/>
      <c r="K31" s="113"/>
    </row>
    <row r="32" spans="2:11">
      <c r="B32" s="93" t="s">
        <v>2969</v>
      </c>
      <c r="C32" s="94">
        <v>73616</v>
      </c>
      <c r="D32" s="95" t="s">
        <v>2874</v>
      </c>
      <c r="E32" s="92" t="s">
        <v>24</v>
      </c>
      <c r="F32" s="96">
        <v>193.62</v>
      </c>
      <c r="G32" s="493">
        <v>202.82</v>
      </c>
      <c r="H32" s="97">
        <f t="shared" si="0"/>
        <v>39270.008399999999</v>
      </c>
      <c r="I32" s="113"/>
      <c r="J32" s="113"/>
      <c r="K32" s="113"/>
    </row>
    <row r="33" spans="2:11">
      <c r="B33" s="93" t="s">
        <v>2970</v>
      </c>
      <c r="C33" s="94" t="s">
        <v>50</v>
      </c>
      <c r="D33" s="95" t="s">
        <v>3071</v>
      </c>
      <c r="E33" s="92" t="s">
        <v>18</v>
      </c>
      <c r="F33" s="96">
        <v>1170.68</v>
      </c>
      <c r="G33" s="493">
        <v>20.28</v>
      </c>
      <c r="H33" s="97">
        <f t="shared" si="0"/>
        <v>23741.390400000004</v>
      </c>
      <c r="I33" s="113"/>
      <c r="J33" s="113"/>
      <c r="K33" s="113"/>
    </row>
    <row r="34" spans="2:11">
      <c r="B34" s="93" t="s">
        <v>2949</v>
      </c>
      <c r="C34" s="94">
        <v>85333</v>
      </c>
      <c r="D34" s="95" t="s">
        <v>2862</v>
      </c>
      <c r="E34" s="92" t="s">
        <v>21</v>
      </c>
      <c r="F34" s="96">
        <v>120</v>
      </c>
      <c r="G34" s="493">
        <v>15.39</v>
      </c>
      <c r="H34" s="97">
        <f t="shared" si="0"/>
        <v>1846.8000000000002</v>
      </c>
      <c r="I34" s="113"/>
      <c r="J34" s="113"/>
      <c r="K34" s="113"/>
    </row>
    <row r="35" spans="2:11">
      <c r="B35" s="93" t="s">
        <v>2971</v>
      </c>
      <c r="C35" s="125" t="s">
        <v>59</v>
      </c>
      <c r="D35" s="95" t="s">
        <v>2958</v>
      </c>
      <c r="E35" s="92" t="s">
        <v>18</v>
      </c>
      <c r="F35" s="96">
        <v>1836.63</v>
      </c>
      <c r="G35" s="493">
        <v>9.4764999999999997</v>
      </c>
      <c r="H35" s="97">
        <f t="shared" si="0"/>
        <v>17404.824195000001</v>
      </c>
      <c r="I35" s="113"/>
      <c r="J35" s="113"/>
      <c r="K35" s="113"/>
    </row>
    <row r="36" spans="2:11" ht="30">
      <c r="B36" s="93" t="s">
        <v>2972</v>
      </c>
      <c r="C36" s="94" t="s">
        <v>63</v>
      </c>
      <c r="D36" s="95" t="s">
        <v>2876</v>
      </c>
      <c r="E36" s="92" t="s">
        <v>18</v>
      </c>
      <c r="F36" s="96">
        <v>1836.63</v>
      </c>
      <c r="G36" s="493">
        <v>7.2450000000000001</v>
      </c>
      <c r="H36" s="97">
        <f t="shared" si="0"/>
        <v>13306.38435</v>
      </c>
      <c r="I36" s="113"/>
      <c r="J36" s="113"/>
      <c r="K36" s="113"/>
    </row>
    <row r="37" spans="2:11">
      <c r="B37" s="93" t="s">
        <v>2973</v>
      </c>
      <c r="C37" s="125">
        <v>72897</v>
      </c>
      <c r="D37" s="248" t="s">
        <v>2900</v>
      </c>
      <c r="E37" s="92" t="s">
        <v>24</v>
      </c>
      <c r="F37" s="96">
        <v>617.01</v>
      </c>
      <c r="G37" s="493">
        <v>20.7</v>
      </c>
      <c r="H37" s="97">
        <f t="shared" si="0"/>
        <v>12772.107</v>
      </c>
      <c r="I37" s="113"/>
      <c r="J37" s="113"/>
      <c r="K37" s="113"/>
    </row>
    <row r="38" spans="2:11" ht="30">
      <c r="B38" s="93" t="s">
        <v>2974</v>
      </c>
      <c r="C38" s="94" t="s">
        <v>2901</v>
      </c>
      <c r="D38" s="248" t="s">
        <v>2902</v>
      </c>
      <c r="E38" s="92" t="s">
        <v>24</v>
      </c>
      <c r="F38" s="96">
        <v>617.01</v>
      </c>
      <c r="G38" s="493">
        <v>4.59</v>
      </c>
      <c r="H38" s="97">
        <f t="shared" si="0"/>
        <v>2832.0758999999998</v>
      </c>
      <c r="I38" s="113"/>
      <c r="J38" s="113"/>
      <c r="K38" s="113"/>
    </row>
    <row r="39" spans="2:11" ht="15.75">
      <c r="B39" s="75">
        <v>2</v>
      </c>
      <c r="C39" s="76"/>
      <c r="D39" s="83" t="s">
        <v>3050</v>
      </c>
      <c r="E39" s="77"/>
      <c r="F39" s="78"/>
      <c r="G39" s="79"/>
      <c r="H39" s="80">
        <f>SUM(H40:H41)</f>
        <v>13418.3881</v>
      </c>
      <c r="I39" s="113"/>
      <c r="J39" s="113"/>
      <c r="K39" s="113"/>
    </row>
    <row r="40" spans="2:11">
      <c r="B40" s="354" t="s">
        <v>1005</v>
      </c>
      <c r="C40" s="94">
        <v>93358</v>
      </c>
      <c r="D40" s="248" t="s">
        <v>3051</v>
      </c>
      <c r="E40" s="92" t="s">
        <v>24</v>
      </c>
      <c r="F40" s="96">
        <v>243.59</v>
      </c>
      <c r="G40" s="493">
        <v>55.03</v>
      </c>
      <c r="H40" s="97">
        <f t="shared" ref="H40:H52" si="1">F40*G40</f>
        <v>13404.7577</v>
      </c>
      <c r="I40" s="113"/>
      <c r="J40" s="113"/>
      <c r="K40" s="113"/>
    </row>
    <row r="41" spans="2:11" ht="30">
      <c r="B41" s="354" t="s">
        <v>1007</v>
      </c>
      <c r="C41" s="94">
        <v>55835</v>
      </c>
      <c r="D41" s="248" t="s">
        <v>58</v>
      </c>
      <c r="E41" s="92" t="s">
        <v>24</v>
      </c>
      <c r="F41" s="96">
        <v>0.28000000000000003</v>
      </c>
      <c r="G41" s="493">
        <v>48.68</v>
      </c>
      <c r="H41" s="97">
        <f t="shared" si="1"/>
        <v>13.630400000000002</v>
      </c>
      <c r="I41" s="113"/>
      <c r="J41" s="113"/>
      <c r="K41" s="113"/>
    </row>
    <row r="42" spans="2:11" ht="15.75">
      <c r="B42" s="75">
        <v>3</v>
      </c>
      <c r="C42" s="76"/>
      <c r="D42" s="83" t="s">
        <v>27</v>
      </c>
      <c r="E42" s="77"/>
      <c r="F42" s="78"/>
      <c r="G42" s="79"/>
      <c r="H42" s="80">
        <f>SUM(H43:H52)</f>
        <v>13729.495399999998</v>
      </c>
      <c r="I42" s="113"/>
      <c r="J42" s="113"/>
      <c r="K42" s="113"/>
    </row>
    <row r="43" spans="2:11" ht="30">
      <c r="B43" s="93" t="s">
        <v>1014</v>
      </c>
      <c r="C43" s="94">
        <v>95241</v>
      </c>
      <c r="D43" s="248" t="s">
        <v>62</v>
      </c>
      <c r="E43" s="92" t="s">
        <v>18</v>
      </c>
      <c r="F43" s="96">
        <v>8.2799999999999994</v>
      </c>
      <c r="G43" s="493">
        <v>17.46</v>
      </c>
      <c r="H43" s="97">
        <f>F43*G43</f>
        <v>144.56879999999998</v>
      </c>
      <c r="I43" s="113"/>
      <c r="J43" s="113"/>
      <c r="K43" s="113"/>
    </row>
    <row r="44" spans="2:11" ht="60">
      <c r="B44" s="93" t="s">
        <v>1018</v>
      </c>
      <c r="C44" s="94" t="s">
        <v>3022</v>
      </c>
      <c r="D44" s="248" t="s">
        <v>72</v>
      </c>
      <c r="E44" s="96" t="s">
        <v>26</v>
      </c>
      <c r="F44" s="96">
        <v>71.040000000000006</v>
      </c>
      <c r="G44" s="493">
        <v>9.68</v>
      </c>
      <c r="H44" s="97">
        <f>F44*G44</f>
        <v>687.66720000000009</v>
      </c>
      <c r="I44" s="113"/>
      <c r="J44" s="113"/>
      <c r="K44" s="113"/>
    </row>
    <row r="45" spans="2:11" ht="30">
      <c r="B45" s="93" t="s">
        <v>1025</v>
      </c>
      <c r="C45" s="436">
        <v>95467</v>
      </c>
      <c r="D45" s="437" t="s">
        <v>3023</v>
      </c>
      <c r="E45" s="92" t="s">
        <v>24</v>
      </c>
      <c r="F45" s="96">
        <v>16.32</v>
      </c>
      <c r="G45" s="438">
        <v>316.76</v>
      </c>
      <c r="H45" s="97">
        <f t="shared" si="1"/>
        <v>5169.5231999999996</v>
      </c>
      <c r="I45" s="113"/>
      <c r="J45" s="113"/>
      <c r="K45" s="113"/>
    </row>
    <row r="46" spans="2:11" ht="57.75" customHeight="1">
      <c r="B46" s="93" t="s">
        <v>1033</v>
      </c>
      <c r="C46" s="94">
        <v>94965</v>
      </c>
      <c r="D46" s="248" t="s">
        <v>3024</v>
      </c>
      <c r="E46" s="92" t="s">
        <v>24</v>
      </c>
      <c r="F46" s="96">
        <v>8.16</v>
      </c>
      <c r="G46" s="438">
        <v>252.39</v>
      </c>
      <c r="H46" s="97">
        <f t="shared" si="1"/>
        <v>2059.5023999999999</v>
      </c>
      <c r="I46" s="445"/>
      <c r="J46" s="113"/>
      <c r="K46" s="113"/>
    </row>
    <row r="47" spans="2:11" ht="35.25" customHeight="1">
      <c r="B47" s="93" t="s">
        <v>1039</v>
      </c>
      <c r="C47" s="94">
        <v>92873</v>
      </c>
      <c r="D47" s="248" t="s">
        <v>3025</v>
      </c>
      <c r="E47" s="92" t="s">
        <v>24</v>
      </c>
      <c r="F47" s="96">
        <v>8.16</v>
      </c>
      <c r="G47" s="438">
        <v>142.72999999999999</v>
      </c>
      <c r="H47" s="97">
        <f t="shared" si="1"/>
        <v>1164.6768</v>
      </c>
    </row>
    <row r="48" spans="2:11" ht="35.25" customHeight="1">
      <c r="B48" s="93" t="s">
        <v>1045</v>
      </c>
      <c r="C48" s="94" t="s">
        <v>919</v>
      </c>
      <c r="D48" s="248" t="s">
        <v>920</v>
      </c>
      <c r="E48" s="92" t="s">
        <v>18</v>
      </c>
      <c r="F48" s="96">
        <v>11.52</v>
      </c>
      <c r="G48" s="493">
        <v>29.06</v>
      </c>
      <c r="H48" s="97">
        <f t="shared" si="1"/>
        <v>334.77119999999996</v>
      </c>
    </row>
    <row r="49" spans="2:11" ht="45">
      <c r="B49" s="93" t="s">
        <v>1051</v>
      </c>
      <c r="C49" s="94">
        <v>92759</v>
      </c>
      <c r="D49" s="248" t="s">
        <v>85</v>
      </c>
      <c r="E49" s="92" t="s">
        <v>26</v>
      </c>
      <c r="F49" s="96">
        <v>98.87</v>
      </c>
      <c r="G49" s="493">
        <v>10.25</v>
      </c>
      <c r="H49" s="97">
        <f t="shared" si="1"/>
        <v>1013.4175</v>
      </c>
      <c r="I49" s="445"/>
    </row>
    <row r="50" spans="2:11" ht="48.75" customHeight="1">
      <c r="B50" s="93" t="s">
        <v>1057</v>
      </c>
      <c r="C50" s="94" t="s">
        <v>3062</v>
      </c>
      <c r="D50" s="248" t="s">
        <v>3063</v>
      </c>
      <c r="E50" s="92" t="s">
        <v>26</v>
      </c>
      <c r="F50" s="96">
        <v>76.45</v>
      </c>
      <c r="G50" s="493">
        <v>9.4700000000000006</v>
      </c>
      <c r="H50" s="97">
        <f t="shared" si="1"/>
        <v>723.9815000000001</v>
      </c>
      <c r="I50" s="445"/>
    </row>
    <row r="51" spans="2:11" ht="45">
      <c r="B51" s="93" t="s">
        <v>1063</v>
      </c>
      <c r="C51" s="94">
        <v>92769</v>
      </c>
      <c r="D51" s="248" t="s">
        <v>3080</v>
      </c>
      <c r="E51" s="92" t="s">
        <v>26</v>
      </c>
      <c r="F51" s="96">
        <v>35.700000000000003</v>
      </c>
      <c r="G51" s="493">
        <v>6.95</v>
      </c>
      <c r="H51" s="97">
        <f t="shared" si="1"/>
        <v>248.11500000000004</v>
      </c>
      <c r="I51" s="113"/>
      <c r="J51" s="113"/>
      <c r="K51" s="113"/>
    </row>
    <row r="52" spans="2:11" ht="45">
      <c r="B52" s="93" t="s">
        <v>3081</v>
      </c>
      <c r="C52" s="94">
        <v>92761</v>
      </c>
      <c r="D52" s="248" t="s">
        <v>87</v>
      </c>
      <c r="E52" s="92" t="s">
        <v>26</v>
      </c>
      <c r="F52" s="96">
        <v>238.87</v>
      </c>
      <c r="G52" s="493">
        <v>9.14</v>
      </c>
      <c r="H52" s="97">
        <f t="shared" si="1"/>
        <v>2183.2718</v>
      </c>
      <c r="I52" s="113"/>
      <c r="J52" s="113"/>
      <c r="K52" s="113"/>
    </row>
    <row r="53" spans="2:11" ht="15.75">
      <c r="B53" s="75">
        <v>4</v>
      </c>
      <c r="C53" s="76"/>
      <c r="D53" s="83" t="s">
        <v>31</v>
      </c>
      <c r="E53" s="77"/>
      <c r="F53" s="78"/>
      <c r="G53" s="79"/>
      <c r="H53" s="80">
        <f>SUM(H54:H58)</f>
        <v>140864.26439999999</v>
      </c>
      <c r="I53" s="113"/>
      <c r="J53" s="113"/>
      <c r="K53" s="113"/>
    </row>
    <row r="54" spans="2:11" ht="45">
      <c r="B54" s="93" t="s">
        <v>1069</v>
      </c>
      <c r="C54" s="94" t="s">
        <v>3096</v>
      </c>
      <c r="D54" s="95" t="s">
        <v>3097</v>
      </c>
      <c r="E54" s="92" t="s">
        <v>18</v>
      </c>
      <c r="F54" s="96">
        <v>1895.34</v>
      </c>
      <c r="G54" s="493">
        <v>12.3</v>
      </c>
      <c r="H54" s="97">
        <f>F54*G54</f>
        <v>23312.682000000001</v>
      </c>
      <c r="I54" s="113"/>
      <c r="J54" s="113"/>
      <c r="K54" s="113"/>
    </row>
    <row r="55" spans="2:11" ht="60">
      <c r="B55" s="93" t="s">
        <v>1076</v>
      </c>
      <c r="C55" s="94" t="s">
        <v>3092</v>
      </c>
      <c r="D55" s="95" t="s">
        <v>3093</v>
      </c>
      <c r="E55" s="92" t="s">
        <v>18</v>
      </c>
      <c r="F55" s="96">
        <v>1895.34</v>
      </c>
      <c r="G55" s="493">
        <v>49.28</v>
      </c>
      <c r="H55" s="97">
        <f>F55*G55</f>
        <v>93402.355199999991</v>
      </c>
      <c r="I55" s="113"/>
      <c r="J55" s="113"/>
      <c r="K55" s="113"/>
    </row>
    <row r="56" spans="2:11" ht="30">
      <c r="B56" s="93" t="s">
        <v>1083</v>
      </c>
      <c r="C56" s="94" t="s">
        <v>3094</v>
      </c>
      <c r="D56" s="95" t="s">
        <v>3095</v>
      </c>
      <c r="E56" s="92" t="s">
        <v>30</v>
      </c>
      <c r="F56" s="96">
        <v>183.3</v>
      </c>
      <c r="G56" s="493">
        <v>58.92</v>
      </c>
      <c r="H56" s="97">
        <f>F56*G56</f>
        <v>10800.036000000002</v>
      </c>
      <c r="I56" s="113"/>
      <c r="J56" s="113"/>
      <c r="K56" s="113"/>
    </row>
    <row r="57" spans="2:11" ht="30">
      <c r="B57" s="93" t="s">
        <v>1089</v>
      </c>
      <c r="C57" s="94" t="s">
        <v>2932</v>
      </c>
      <c r="D57" s="95" t="s">
        <v>2933</v>
      </c>
      <c r="E57" s="92" t="s">
        <v>18</v>
      </c>
      <c r="F57" s="96">
        <v>1895.34</v>
      </c>
      <c r="G57" s="493">
        <v>4.68</v>
      </c>
      <c r="H57" s="97">
        <f>F57*G57</f>
        <v>8870.1911999999993</v>
      </c>
      <c r="I57" s="113"/>
      <c r="J57" s="113"/>
      <c r="K57" s="113"/>
    </row>
    <row r="58" spans="2:11" ht="45">
      <c r="B58" s="93" t="s">
        <v>1095</v>
      </c>
      <c r="C58" s="94" t="s">
        <v>2963</v>
      </c>
      <c r="D58" s="95" t="s">
        <v>2964</v>
      </c>
      <c r="E58" s="92" t="s">
        <v>21</v>
      </c>
      <c r="F58" s="96">
        <v>15</v>
      </c>
      <c r="G58" s="493">
        <v>298.60000000000002</v>
      </c>
      <c r="H58" s="97">
        <f>F58*G58</f>
        <v>4479</v>
      </c>
      <c r="I58" s="113"/>
      <c r="J58" s="113"/>
      <c r="K58" s="113"/>
    </row>
    <row r="59" spans="2:11" ht="15.75">
      <c r="B59" s="75">
        <v>5</v>
      </c>
      <c r="C59" s="76"/>
      <c r="D59" s="83" t="s">
        <v>29</v>
      </c>
      <c r="E59" s="77"/>
      <c r="F59" s="78"/>
      <c r="G59" s="79"/>
      <c r="H59" s="80">
        <f>SUM(H60:H64)</f>
        <v>29283.636800000004</v>
      </c>
    </row>
    <row r="60" spans="2:11" ht="60">
      <c r="B60" s="93" t="s">
        <v>1140</v>
      </c>
      <c r="C60" s="94" t="s">
        <v>429</v>
      </c>
      <c r="D60" s="95" t="s">
        <v>430</v>
      </c>
      <c r="E60" s="92" t="s">
        <v>18</v>
      </c>
      <c r="F60" s="96">
        <v>318.04000000000002</v>
      </c>
      <c r="G60" s="493">
        <v>53.27</v>
      </c>
      <c r="H60" s="97">
        <f t="shared" ref="H60:H61" si="2">F60*G60</f>
        <v>16941.990800000003</v>
      </c>
    </row>
    <row r="61" spans="2:11" ht="33.75" customHeight="1">
      <c r="B61" s="93" t="s">
        <v>2855</v>
      </c>
      <c r="C61" s="94" t="s">
        <v>101</v>
      </c>
      <c r="D61" s="95" t="s">
        <v>102</v>
      </c>
      <c r="E61" s="92" t="s">
        <v>18</v>
      </c>
      <c r="F61" s="96">
        <v>9.9</v>
      </c>
      <c r="G61" s="493">
        <v>99.86</v>
      </c>
      <c r="H61" s="97">
        <f t="shared" si="2"/>
        <v>988.61400000000003</v>
      </c>
    </row>
    <row r="62" spans="2:11" ht="30">
      <c r="B62" s="93" t="s">
        <v>2856</v>
      </c>
      <c r="C62" s="94" t="s">
        <v>2960</v>
      </c>
      <c r="D62" s="95" t="s">
        <v>2961</v>
      </c>
      <c r="E62" s="92" t="s">
        <v>30</v>
      </c>
      <c r="F62" s="96">
        <v>207.6</v>
      </c>
      <c r="G62" s="493">
        <v>37.21</v>
      </c>
      <c r="H62" s="97">
        <f t="shared" ref="H62:H64" si="3">F62*G62</f>
        <v>7724.7960000000003</v>
      </c>
    </row>
    <row r="63" spans="2:11" ht="30">
      <c r="B63" s="93" t="s">
        <v>2857</v>
      </c>
      <c r="C63" s="94">
        <v>93183</v>
      </c>
      <c r="D63" s="95" t="s">
        <v>107</v>
      </c>
      <c r="E63" s="92" t="s">
        <v>30</v>
      </c>
      <c r="F63" s="96">
        <v>82.8</v>
      </c>
      <c r="G63" s="493">
        <v>25.81</v>
      </c>
      <c r="H63" s="97">
        <f t="shared" si="3"/>
        <v>2137.0679999999998</v>
      </c>
    </row>
    <row r="64" spans="2:11" ht="30">
      <c r="B64" s="93" t="s">
        <v>2858</v>
      </c>
      <c r="C64" s="94">
        <v>93184</v>
      </c>
      <c r="D64" s="95" t="s">
        <v>108</v>
      </c>
      <c r="E64" s="92" t="s">
        <v>30</v>
      </c>
      <c r="F64" s="96">
        <v>95.1</v>
      </c>
      <c r="G64" s="493">
        <v>15.68</v>
      </c>
      <c r="H64" s="97">
        <f t="shared" si="3"/>
        <v>1491.1679999999999</v>
      </c>
    </row>
    <row r="65" spans="2:8" ht="15.75">
      <c r="B65" s="75">
        <v>6</v>
      </c>
      <c r="C65" s="76"/>
      <c r="D65" s="83" t="s">
        <v>34</v>
      </c>
      <c r="E65" s="77"/>
      <c r="F65" s="78"/>
      <c r="G65" s="79"/>
      <c r="H65" s="80">
        <f>SUM(H66:H70)</f>
        <v>102565.24590000002</v>
      </c>
    </row>
    <row r="66" spans="2:8" ht="60">
      <c r="B66" s="93" t="s">
        <v>1143</v>
      </c>
      <c r="C66" s="94" t="s">
        <v>136</v>
      </c>
      <c r="D66" s="95" t="s">
        <v>137</v>
      </c>
      <c r="E66" s="92" t="s">
        <v>18</v>
      </c>
      <c r="F66" s="96">
        <v>2114.65</v>
      </c>
      <c r="G66" s="493">
        <v>5.5</v>
      </c>
      <c r="H66" s="97">
        <f t="shared" ref="H66:H70" si="4">F66*G66</f>
        <v>11630.575000000001</v>
      </c>
    </row>
    <row r="67" spans="2:8" ht="75">
      <c r="B67" s="93" t="s">
        <v>1500</v>
      </c>
      <c r="C67" s="94" t="s">
        <v>139</v>
      </c>
      <c r="D67" s="95" t="s">
        <v>140</v>
      </c>
      <c r="E67" s="92" t="s">
        <v>18</v>
      </c>
      <c r="F67" s="96">
        <v>874.97</v>
      </c>
      <c r="G67" s="493">
        <v>25.35</v>
      </c>
      <c r="H67" s="97">
        <f t="shared" si="4"/>
        <v>22180.489500000003</v>
      </c>
    </row>
    <row r="68" spans="2:8" ht="60">
      <c r="B68" s="93" t="s">
        <v>1501</v>
      </c>
      <c r="C68" s="94">
        <v>87530</v>
      </c>
      <c r="D68" s="95" t="s">
        <v>2873</v>
      </c>
      <c r="E68" s="92" t="s">
        <v>18</v>
      </c>
      <c r="F68" s="96">
        <v>1239.68</v>
      </c>
      <c r="G68" s="493">
        <v>26.01</v>
      </c>
      <c r="H68" s="97">
        <f t="shared" si="4"/>
        <v>32244.076800000003</v>
      </c>
    </row>
    <row r="69" spans="2:8" ht="60">
      <c r="B69" s="93" t="s">
        <v>1502</v>
      </c>
      <c r="C69" s="94">
        <v>87265</v>
      </c>
      <c r="D69" s="95" t="s">
        <v>2899</v>
      </c>
      <c r="E69" s="92" t="s">
        <v>18</v>
      </c>
      <c r="F69" s="96">
        <v>938.42</v>
      </c>
      <c r="G69" s="493">
        <v>38.53</v>
      </c>
      <c r="H69" s="97">
        <f t="shared" si="4"/>
        <v>36157.3226</v>
      </c>
    </row>
    <row r="70" spans="2:8">
      <c r="B70" s="93" t="s">
        <v>1503</v>
      </c>
      <c r="C70" s="94">
        <v>84084</v>
      </c>
      <c r="D70" s="95" t="s">
        <v>3084</v>
      </c>
      <c r="E70" s="92" t="s">
        <v>18</v>
      </c>
      <c r="F70" s="96">
        <v>63.45</v>
      </c>
      <c r="G70" s="493">
        <v>5.56</v>
      </c>
      <c r="H70" s="97">
        <f t="shared" si="4"/>
        <v>352.78199999999998</v>
      </c>
    </row>
    <row r="71" spans="2:8" ht="15.75">
      <c r="B71" s="75">
        <v>7</v>
      </c>
      <c r="C71" s="76"/>
      <c r="D71" s="83" t="s">
        <v>3101</v>
      </c>
      <c r="E71" s="77"/>
      <c r="F71" s="78"/>
      <c r="G71" s="79"/>
      <c r="H71" s="80">
        <f>SUM(H72:H76)</f>
        <v>147798.30420000001</v>
      </c>
    </row>
    <row r="72" spans="2:8" ht="30">
      <c r="B72" s="93" t="s">
        <v>1507</v>
      </c>
      <c r="C72" s="94">
        <v>95241</v>
      </c>
      <c r="D72" s="95" t="s">
        <v>2879</v>
      </c>
      <c r="E72" s="92" t="s">
        <v>18</v>
      </c>
      <c r="F72" s="96">
        <v>1477.64</v>
      </c>
      <c r="G72" s="493">
        <v>17.46</v>
      </c>
      <c r="H72" s="97">
        <f t="shared" ref="H72:H76" si="5">F72*G72</f>
        <v>25799.594400000002</v>
      </c>
    </row>
    <row r="73" spans="2:8" ht="45">
      <c r="B73" s="93" t="s">
        <v>1508</v>
      </c>
      <c r="C73" s="94" t="s">
        <v>575</v>
      </c>
      <c r="D73" s="95" t="s">
        <v>576</v>
      </c>
      <c r="E73" s="92" t="s">
        <v>18</v>
      </c>
      <c r="F73" s="94">
        <v>306.95999999999998</v>
      </c>
      <c r="G73" s="493">
        <v>33.15</v>
      </c>
      <c r="H73" s="97">
        <f t="shared" si="5"/>
        <v>10175.723999999998</v>
      </c>
    </row>
    <row r="74" spans="2:8" ht="45">
      <c r="B74" s="93" t="s">
        <v>1509</v>
      </c>
      <c r="C74" s="94" t="s">
        <v>3076</v>
      </c>
      <c r="D74" s="95" t="s">
        <v>3077</v>
      </c>
      <c r="E74" s="92" t="s">
        <v>18</v>
      </c>
      <c r="F74" s="94">
        <v>306.95999999999998</v>
      </c>
      <c r="G74" s="493">
        <v>32.49</v>
      </c>
      <c r="H74" s="97">
        <f t="shared" si="5"/>
        <v>9973.1304</v>
      </c>
    </row>
    <row r="75" spans="2:8" ht="30">
      <c r="B75" s="93" t="s">
        <v>1510</v>
      </c>
      <c r="C75" s="94" t="s">
        <v>3105</v>
      </c>
      <c r="D75" s="95" t="s">
        <v>3106</v>
      </c>
      <c r="E75" s="92" t="s">
        <v>18</v>
      </c>
      <c r="F75" s="94">
        <v>1170.68</v>
      </c>
      <c r="G75" s="493">
        <v>71.459999999999994</v>
      </c>
      <c r="H75" s="97">
        <f t="shared" si="5"/>
        <v>83656.792799999996</v>
      </c>
    </row>
    <row r="76" spans="2:8">
      <c r="B76" s="93" t="s">
        <v>1511</v>
      </c>
      <c r="C76" s="94" t="s">
        <v>3107</v>
      </c>
      <c r="D76" s="95" t="s">
        <v>3108</v>
      </c>
      <c r="E76" s="92" t="s">
        <v>30</v>
      </c>
      <c r="F76" s="96">
        <v>877.62</v>
      </c>
      <c r="G76" s="493">
        <v>20.73</v>
      </c>
      <c r="H76" s="97">
        <f t="shared" si="5"/>
        <v>18193.062600000001</v>
      </c>
    </row>
    <row r="77" spans="2:8" ht="15.75">
      <c r="B77" s="75">
        <v>8</v>
      </c>
      <c r="C77" s="76"/>
      <c r="D77" s="83" t="s">
        <v>32</v>
      </c>
      <c r="E77" s="77"/>
      <c r="F77" s="444"/>
      <c r="G77" s="79"/>
      <c r="H77" s="80">
        <f>SUM(H78:H87)</f>
        <v>371236.84246502467</v>
      </c>
    </row>
    <row r="78" spans="2:8">
      <c r="B78" s="93" t="s">
        <v>1514</v>
      </c>
      <c r="C78" s="94" t="s">
        <v>2884</v>
      </c>
      <c r="D78" s="95" t="s">
        <v>2883</v>
      </c>
      <c r="E78" s="92" t="s">
        <v>18</v>
      </c>
      <c r="F78" s="96">
        <v>335.14</v>
      </c>
      <c r="G78" s="493">
        <v>247.24</v>
      </c>
      <c r="H78" s="97">
        <f t="shared" ref="H78:H87" si="6">F78*G78</f>
        <v>82860.013600000006</v>
      </c>
    </row>
    <row r="79" spans="2:8" ht="45">
      <c r="B79" s="93" t="s">
        <v>1515</v>
      </c>
      <c r="C79" s="94" t="s">
        <v>355</v>
      </c>
      <c r="D79" s="95" t="s">
        <v>496</v>
      </c>
      <c r="E79" s="92" t="s">
        <v>21</v>
      </c>
      <c r="F79" s="96">
        <v>135</v>
      </c>
      <c r="G79" s="493">
        <v>466.67</v>
      </c>
      <c r="H79" s="97">
        <f t="shared" si="6"/>
        <v>63000.450000000004</v>
      </c>
    </row>
    <row r="80" spans="2:8" ht="60">
      <c r="B80" s="93" t="s">
        <v>1516</v>
      </c>
      <c r="C80" s="94" t="s">
        <v>2928</v>
      </c>
      <c r="D80" s="95" t="s">
        <v>2929</v>
      </c>
      <c r="E80" s="92" t="s">
        <v>21</v>
      </c>
      <c r="F80" s="96">
        <v>24</v>
      </c>
      <c r="G80" s="493">
        <v>557.16999999999996</v>
      </c>
      <c r="H80" s="97">
        <f t="shared" si="6"/>
        <v>13372.079999999998</v>
      </c>
    </row>
    <row r="81" spans="2:8" ht="60">
      <c r="B81" s="93" t="s">
        <v>1517</v>
      </c>
      <c r="C81" s="94" t="s">
        <v>2930</v>
      </c>
      <c r="D81" s="95" t="s">
        <v>2931</v>
      </c>
      <c r="E81" s="92" t="s">
        <v>21</v>
      </c>
      <c r="F81" s="96">
        <v>51</v>
      </c>
      <c r="G81" s="493">
        <v>561.25</v>
      </c>
      <c r="H81" s="97">
        <f t="shared" si="6"/>
        <v>28623.75</v>
      </c>
    </row>
    <row r="82" spans="2:8" ht="45">
      <c r="B82" s="93" t="s">
        <v>1518</v>
      </c>
      <c r="C82" s="94" t="s">
        <v>379</v>
      </c>
      <c r="D82" s="95" t="s">
        <v>3109</v>
      </c>
      <c r="E82" s="92" t="s">
        <v>18</v>
      </c>
      <c r="F82" s="96">
        <v>190.08</v>
      </c>
      <c r="G82" s="493">
        <v>307.67312534209088</v>
      </c>
      <c r="H82" s="97">
        <f t="shared" si="6"/>
        <v>58482.507665024641</v>
      </c>
    </row>
    <row r="83" spans="2:8" ht="30">
      <c r="B83" s="93" t="s">
        <v>1519</v>
      </c>
      <c r="C83" s="94" t="s">
        <v>3098</v>
      </c>
      <c r="D83" s="95" t="s">
        <v>3099</v>
      </c>
      <c r="E83" s="92" t="s">
        <v>18</v>
      </c>
      <c r="F83" s="96">
        <v>43.2</v>
      </c>
      <c r="G83" s="493">
        <v>575.52</v>
      </c>
      <c r="H83" s="97">
        <f t="shared" si="6"/>
        <v>24862.464</v>
      </c>
    </row>
    <row r="84" spans="2:8" ht="30">
      <c r="B84" s="93" t="s">
        <v>1520</v>
      </c>
      <c r="C84" s="94">
        <v>94585</v>
      </c>
      <c r="D84" s="95" t="s">
        <v>3078</v>
      </c>
      <c r="E84" s="92" t="s">
        <v>18</v>
      </c>
      <c r="F84" s="96">
        <v>190.08</v>
      </c>
      <c r="G84" s="493">
        <v>497.74</v>
      </c>
      <c r="H84" s="97">
        <f t="shared" si="6"/>
        <v>94610.419200000004</v>
      </c>
    </row>
    <row r="85" spans="2:8" ht="45">
      <c r="B85" s="93" t="s">
        <v>1521</v>
      </c>
      <c r="C85" s="94">
        <v>91304</v>
      </c>
      <c r="D85" s="95" t="s">
        <v>2878</v>
      </c>
      <c r="E85" s="92" t="s">
        <v>21</v>
      </c>
      <c r="F85" s="96">
        <v>72</v>
      </c>
      <c r="G85" s="493">
        <v>59.56</v>
      </c>
      <c r="H85" s="97">
        <f t="shared" si="6"/>
        <v>4288.32</v>
      </c>
    </row>
    <row r="86" spans="2:8" ht="45">
      <c r="B86" s="93" t="s">
        <v>1522</v>
      </c>
      <c r="C86" s="94" t="s">
        <v>535</v>
      </c>
      <c r="D86" s="95" t="s">
        <v>536</v>
      </c>
      <c r="E86" s="92" t="s">
        <v>21</v>
      </c>
      <c r="F86" s="96">
        <v>3</v>
      </c>
      <c r="G86" s="493">
        <v>61.09</v>
      </c>
      <c r="H86" s="97">
        <f t="shared" si="6"/>
        <v>183.27</v>
      </c>
    </row>
    <row r="87" spans="2:8">
      <c r="B87" s="93" t="s">
        <v>2975</v>
      </c>
      <c r="C87" s="94">
        <v>68054</v>
      </c>
      <c r="D87" s="95" t="s">
        <v>3075</v>
      </c>
      <c r="E87" s="92" t="s">
        <v>18</v>
      </c>
      <c r="F87" s="96">
        <f>0.9*2.75*2</f>
        <v>4.95</v>
      </c>
      <c r="G87" s="493">
        <v>192.64</v>
      </c>
      <c r="H87" s="97">
        <f t="shared" si="6"/>
        <v>953.56799999999998</v>
      </c>
    </row>
    <row r="88" spans="2:8" ht="15.75">
      <c r="B88" s="75">
        <v>9</v>
      </c>
      <c r="C88" s="76"/>
      <c r="D88" s="83" t="s">
        <v>3005</v>
      </c>
      <c r="E88" s="77"/>
      <c r="F88" s="78"/>
      <c r="G88" s="79"/>
      <c r="H88" s="80">
        <f>SUM(H89:H91)</f>
        <v>169733.94563500001</v>
      </c>
    </row>
    <row r="89" spans="2:8" ht="30">
      <c r="B89" s="93" t="s">
        <v>1523</v>
      </c>
      <c r="C89" s="94">
        <v>84161</v>
      </c>
      <c r="D89" s="95" t="s">
        <v>2885</v>
      </c>
      <c r="E89" s="92" t="s">
        <v>30</v>
      </c>
      <c r="F89" s="96">
        <v>21.9</v>
      </c>
      <c r="G89" s="493">
        <v>58.4</v>
      </c>
      <c r="H89" s="97">
        <f>F89*G89</f>
        <v>1278.9599999999998</v>
      </c>
    </row>
    <row r="90" spans="2:8" ht="45">
      <c r="B90" s="93" t="s">
        <v>1524</v>
      </c>
      <c r="C90" s="94" t="s">
        <v>103</v>
      </c>
      <c r="D90" s="95" t="s">
        <v>915</v>
      </c>
      <c r="E90" s="92" t="s">
        <v>18</v>
      </c>
      <c r="F90" s="96">
        <v>285.93</v>
      </c>
      <c r="G90" s="493">
        <v>523.52</v>
      </c>
      <c r="H90" s="97">
        <f>F90*G90</f>
        <v>149690.0736</v>
      </c>
    </row>
    <row r="91" spans="2:8">
      <c r="B91" s="93" t="s">
        <v>1525</v>
      </c>
      <c r="C91" s="94" t="s">
        <v>388</v>
      </c>
      <c r="D91" s="95" t="s">
        <v>3073</v>
      </c>
      <c r="E91" s="92" t="s">
        <v>18</v>
      </c>
      <c r="F91" s="96">
        <v>30.6</v>
      </c>
      <c r="G91" s="493">
        <v>613.23241944444442</v>
      </c>
      <c r="H91" s="97">
        <f>F91*G91</f>
        <v>18764.912035000001</v>
      </c>
    </row>
    <row r="92" spans="2:8" ht="18.75" customHeight="1">
      <c r="B92" s="75">
        <v>10</v>
      </c>
      <c r="C92" s="76"/>
      <c r="D92" s="83" t="s">
        <v>2962</v>
      </c>
      <c r="E92" s="77"/>
      <c r="F92" s="78"/>
      <c r="G92" s="79"/>
      <c r="H92" s="80">
        <f>SUM(H93)</f>
        <v>33415.910599999996</v>
      </c>
    </row>
    <row r="93" spans="2:8" ht="41.25" customHeight="1">
      <c r="B93" s="93" t="s">
        <v>1528</v>
      </c>
      <c r="C93" s="94" t="s">
        <v>2943</v>
      </c>
      <c r="D93" s="95" t="s">
        <v>2944</v>
      </c>
      <c r="E93" s="92" t="s">
        <v>18</v>
      </c>
      <c r="F93" s="96">
        <v>1476.62</v>
      </c>
      <c r="G93" s="493">
        <v>22.63</v>
      </c>
      <c r="H93" s="97">
        <f t="shared" ref="H93" si="7">F93*G93</f>
        <v>33415.910599999996</v>
      </c>
    </row>
    <row r="94" spans="2:8" ht="15.75">
      <c r="B94" s="75">
        <v>11</v>
      </c>
      <c r="C94" s="76"/>
      <c r="D94" s="83" t="s">
        <v>35</v>
      </c>
      <c r="E94" s="77"/>
      <c r="F94" s="78"/>
      <c r="G94" s="79"/>
      <c r="H94" s="80">
        <f>SUM(H95:H105)</f>
        <v>164022.95021931999</v>
      </c>
    </row>
    <row r="95" spans="2:8" ht="30">
      <c r="B95" s="93" t="s">
        <v>1539</v>
      </c>
      <c r="C95" s="94">
        <v>88482</v>
      </c>
      <c r="D95" s="95" t="s">
        <v>144</v>
      </c>
      <c r="E95" s="92" t="s">
        <v>18</v>
      </c>
      <c r="F95" s="96">
        <v>1476.62</v>
      </c>
      <c r="G95" s="493">
        <v>2.71</v>
      </c>
      <c r="H95" s="97">
        <f t="shared" ref="H95:H105" si="8">F95*G95</f>
        <v>4001.6401999999998</v>
      </c>
    </row>
    <row r="96" spans="2:8" ht="15" customHeight="1">
      <c r="B96" s="93" t="s">
        <v>1540</v>
      </c>
      <c r="C96" s="94">
        <v>88485</v>
      </c>
      <c r="D96" s="95" t="s">
        <v>3064</v>
      </c>
      <c r="E96" s="92" t="s">
        <v>18</v>
      </c>
      <c r="F96" s="96">
        <v>798.54</v>
      </c>
      <c r="G96" s="493">
        <v>1.86</v>
      </c>
      <c r="H96" s="97">
        <f t="shared" si="8"/>
        <v>1485.2844</v>
      </c>
    </row>
    <row r="97" spans="2:8">
      <c r="B97" s="93" t="s">
        <v>1541</v>
      </c>
      <c r="C97" s="94" t="s">
        <v>391</v>
      </c>
      <c r="D97" s="95" t="s">
        <v>3085</v>
      </c>
      <c r="E97" s="92" t="s">
        <v>18</v>
      </c>
      <c r="F97" s="96">
        <v>1111.82</v>
      </c>
      <c r="G97" s="493">
        <v>12.6968</v>
      </c>
      <c r="H97" s="97">
        <f t="shared" si="8"/>
        <v>14116.556175999998</v>
      </c>
    </row>
    <row r="98" spans="2:8">
      <c r="B98" s="93" t="s">
        <v>1542</v>
      </c>
      <c r="C98" s="94" t="s">
        <v>560</v>
      </c>
      <c r="D98" s="95" t="s">
        <v>561</v>
      </c>
      <c r="E98" s="92" t="s">
        <v>18</v>
      </c>
      <c r="F98" s="96">
        <v>665.78</v>
      </c>
      <c r="G98" s="493">
        <v>14.33</v>
      </c>
      <c r="H98" s="97">
        <f t="shared" si="8"/>
        <v>9540.6273999999994</v>
      </c>
    </row>
    <row r="99" spans="2:8" ht="30">
      <c r="B99" s="93" t="s">
        <v>2842</v>
      </c>
      <c r="C99" s="94" t="s">
        <v>147</v>
      </c>
      <c r="D99" s="95" t="s">
        <v>148</v>
      </c>
      <c r="E99" s="92" t="s">
        <v>18</v>
      </c>
      <c r="F99" s="96">
        <f>2531.56+F97</f>
        <v>3643.38</v>
      </c>
      <c r="G99" s="493">
        <v>9.06</v>
      </c>
      <c r="H99" s="97">
        <f t="shared" si="8"/>
        <v>33009.022800000006</v>
      </c>
    </row>
    <row r="100" spans="2:8" ht="30">
      <c r="B100" s="93" t="s">
        <v>3006</v>
      </c>
      <c r="C100" s="94" t="s">
        <v>151</v>
      </c>
      <c r="D100" s="95" t="s">
        <v>152</v>
      </c>
      <c r="E100" s="92" t="s">
        <v>18</v>
      </c>
      <c r="F100" s="446">
        <v>2531.56</v>
      </c>
      <c r="G100" s="493">
        <v>7.36</v>
      </c>
      <c r="H100" s="97">
        <f t="shared" si="8"/>
        <v>18632.281600000002</v>
      </c>
    </row>
    <row r="101" spans="2:8" ht="30">
      <c r="B101" s="93" t="s">
        <v>3007</v>
      </c>
      <c r="C101" s="94" t="s">
        <v>149</v>
      </c>
      <c r="D101" s="95" t="s">
        <v>567</v>
      </c>
      <c r="E101" s="92" t="s">
        <v>18</v>
      </c>
      <c r="F101" s="446">
        <v>1476.62</v>
      </c>
      <c r="G101" s="493">
        <v>16.97</v>
      </c>
      <c r="H101" s="97">
        <f>F101*G101</f>
        <v>25058.241399999995</v>
      </c>
    </row>
    <row r="102" spans="2:8" ht="30">
      <c r="B102" s="93" t="s">
        <v>3008</v>
      </c>
      <c r="C102" s="94" t="s">
        <v>153</v>
      </c>
      <c r="D102" s="95" t="s">
        <v>154</v>
      </c>
      <c r="E102" s="92" t="s">
        <v>18</v>
      </c>
      <c r="F102" s="96">
        <f>F101</f>
        <v>1476.62</v>
      </c>
      <c r="G102" s="493">
        <v>8.23</v>
      </c>
      <c r="H102" s="97">
        <f t="shared" si="8"/>
        <v>12152.5826</v>
      </c>
    </row>
    <row r="103" spans="2:8" ht="34.5" customHeight="1">
      <c r="B103" s="93" t="s">
        <v>3009</v>
      </c>
      <c r="C103" s="94" t="s">
        <v>1728</v>
      </c>
      <c r="D103" s="95" t="s">
        <v>155</v>
      </c>
      <c r="E103" s="92" t="s">
        <v>18</v>
      </c>
      <c r="F103" s="96">
        <v>1715.79</v>
      </c>
      <c r="G103" s="493">
        <v>10.282308</v>
      </c>
      <c r="H103" s="97">
        <f t="shared" si="8"/>
        <v>17642.281243320002</v>
      </c>
    </row>
    <row r="104" spans="2:8" ht="30">
      <c r="B104" s="93" t="s">
        <v>3010</v>
      </c>
      <c r="C104" s="94" t="s">
        <v>158</v>
      </c>
      <c r="D104" s="95" t="s">
        <v>574</v>
      </c>
      <c r="E104" s="92" t="s">
        <v>18</v>
      </c>
      <c r="F104" s="96">
        <v>1715.79</v>
      </c>
      <c r="G104" s="493">
        <v>9.32</v>
      </c>
      <c r="H104" s="97">
        <f t="shared" si="8"/>
        <v>15991.1628</v>
      </c>
    </row>
    <row r="105" spans="2:8" ht="30">
      <c r="B105" s="93" t="s">
        <v>3113</v>
      </c>
      <c r="C105" s="94" t="s">
        <v>3086</v>
      </c>
      <c r="D105" s="95" t="s">
        <v>3087</v>
      </c>
      <c r="E105" s="92" t="s">
        <v>18</v>
      </c>
      <c r="F105" s="96">
        <v>566.41999999999996</v>
      </c>
      <c r="G105" s="493">
        <v>21.88</v>
      </c>
      <c r="H105" s="97">
        <f t="shared" si="8"/>
        <v>12393.269599999998</v>
      </c>
    </row>
    <row r="106" spans="2:8" ht="15.75">
      <c r="B106" s="75">
        <v>12</v>
      </c>
      <c r="C106" s="76"/>
      <c r="D106" s="83" t="s">
        <v>37</v>
      </c>
      <c r="E106" s="77"/>
      <c r="F106" s="78"/>
      <c r="G106" s="79"/>
      <c r="H106" s="80">
        <f>SUM(H107:H115)</f>
        <v>52867.100304000007</v>
      </c>
    </row>
    <row r="107" spans="2:8" ht="34.5" customHeight="1">
      <c r="B107" s="93" t="s">
        <v>1543</v>
      </c>
      <c r="C107" s="94" t="s">
        <v>3102</v>
      </c>
      <c r="D107" s="95" t="s">
        <v>3103</v>
      </c>
      <c r="E107" s="92" t="s">
        <v>18</v>
      </c>
      <c r="F107" s="96">
        <v>68.52</v>
      </c>
      <c r="G107" s="493">
        <v>260.47000000000003</v>
      </c>
      <c r="H107" s="97">
        <f>F107*G107</f>
        <v>17847.404399999999</v>
      </c>
    </row>
    <row r="108" spans="2:8">
      <c r="B108" s="93" t="s">
        <v>1544</v>
      </c>
      <c r="C108" s="94" t="s">
        <v>417</v>
      </c>
      <c r="D108" s="95" t="s">
        <v>3100</v>
      </c>
      <c r="E108" s="92" t="s">
        <v>21</v>
      </c>
      <c r="F108" s="96">
        <v>72</v>
      </c>
      <c r="G108" s="493">
        <v>40.987429999999996</v>
      </c>
      <c r="H108" s="97">
        <f t="shared" ref="H108:H115" si="9">F108*G108</f>
        <v>2951.0949599999999</v>
      </c>
    </row>
    <row r="109" spans="2:8" ht="30">
      <c r="B109" s="93" t="s">
        <v>1545</v>
      </c>
      <c r="C109" s="94">
        <v>88571</v>
      </c>
      <c r="D109" s="95" t="s">
        <v>2886</v>
      </c>
      <c r="E109" s="92" t="s">
        <v>21</v>
      </c>
      <c r="F109" s="96">
        <v>69</v>
      </c>
      <c r="G109" s="493">
        <v>59.36</v>
      </c>
      <c r="H109" s="97">
        <f t="shared" si="9"/>
        <v>4095.84</v>
      </c>
    </row>
    <row r="110" spans="2:8">
      <c r="B110" s="93" t="s">
        <v>1546</v>
      </c>
      <c r="C110" s="94" t="s">
        <v>423</v>
      </c>
      <c r="D110" s="248" t="s">
        <v>2998</v>
      </c>
      <c r="E110" s="92" t="s">
        <v>30</v>
      </c>
      <c r="F110" s="96">
        <v>228</v>
      </c>
      <c r="G110" s="493">
        <v>67.774500000000003</v>
      </c>
      <c r="H110" s="97">
        <f t="shared" si="9"/>
        <v>15452.586000000001</v>
      </c>
    </row>
    <row r="111" spans="2:8" ht="30">
      <c r="B111" s="93" t="s">
        <v>3011</v>
      </c>
      <c r="C111" s="94" t="s">
        <v>441</v>
      </c>
      <c r="D111" s="95" t="s">
        <v>164</v>
      </c>
      <c r="E111" s="92" t="s">
        <v>21</v>
      </c>
      <c r="F111" s="96">
        <v>3</v>
      </c>
      <c r="G111" s="493">
        <v>74.36999999999999</v>
      </c>
      <c r="H111" s="97">
        <f t="shared" si="9"/>
        <v>223.10999999999996</v>
      </c>
    </row>
    <row r="112" spans="2:8" ht="30">
      <c r="B112" s="93" t="s">
        <v>3012</v>
      </c>
      <c r="C112" s="94" t="s">
        <v>1729</v>
      </c>
      <c r="D112" s="95" t="s">
        <v>165</v>
      </c>
      <c r="E112" s="92" t="s">
        <v>21</v>
      </c>
      <c r="F112" s="96">
        <v>9</v>
      </c>
      <c r="G112" s="493">
        <v>154.97</v>
      </c>
      <c r="H112" s="97">
        <f t="shared" si="9"/>
        <v>1394.73</v>
      </c>
    </row>
    <row r="113" spans="2:8" ht="30">
      <c r="B113" s="93" t="s">
        <v>3013</v>
      </c>
      <c r="C113" s="94" t="s">
        <v>495</v>
      </c>
      <c r="D113" s="95" t="s">
        <v>2922</v>
      </c>
      <c r="E113" s="92" t="s">
        <v>21</v>
      </c>
      <c r="F113" s="96">
        <v>3</v>
      </c>
      <c r="G113" s="493">
        <v>333.07</v>
      </c>
      <c r="H113" s="97">
        <f t="shared" si="9"/>
        <v>999.21</v>
      </c>
    </row>
    <row r="114" spans="2:8" ht="30">
      <c r="B114" s="93" t="s">
        <v>3052</v>
      </c>
      <c r="C114" s="94" t="s">
        <v>508</v>
      </c>
      <c r="D114" s="95" t="s">
        <v>2927</v>
      </c>
      <c r="E114" s="92" t="s">
        <v>21</v>
      </c>
      <c r="F114" s="96">
        <v>9</v>
      </c>
      <c r="G114" s="493">
        <v>91.97</v>
      </c>
      <c r="H114" s="97">
        <f t="shared" si="9"/>
        <v>827.73</v>
      </c>
    </row>
    <row r="115" spans="2:8">
      <c r="B115" s="93" t="s">
        <v>3053</v>
      </c>
      <c r="C115" s="94" t="s">
        <v>2979</v>
      </c>
      <c r="D115" s="95" t="s">
        <v>2947</v>
      </c>
      <c r="E115" s="92" t="s">
        <v>30</v>
      </c>
      <c r="F115" s="96">
        <v>115.2</v>
      </c>
      <c r="G115" s="493">
        <v>78.779470000000003</v>
      </c>
      <c r="H115" s="97">
        <f t="shared" si="9"/>
        <v>9075.3949440000015</v>
      </c>
    </row>
    <row r="116" spans="2:8" ht="15.75">
      <c r="B116" s="75">
        <v>13</v>
      </c>
      <c r="C116" s="76"/>
      <c r="D116" s="83" t="s">
        <v>2982</v>
      </c>
      <c r="E116" s="77"/>
      <c r="F116" s="78"/>
      <c r="G116" s="79"/>
      <c r="H116" s="80">
        <f>SUM(H117:H121)</f>
        <v>90040.590401400012</v>
      </c>
    </row>
    <row r="117" spans="2:8" ht="47.25" customHeight="1">
      <c r="B117" s="93" t="s">
        <v>1547</v>
      </c>
      <c r="C117" s="94">
        <v>92397</v>
      </c>
      <c r="D117" s="95" t="s">
        <v>3104</v>
      </c>
      <c r="E117" s="92" t="s">
        <v>18</v>
      </c>
      <c r="F117" s="96">
        <v>1470.44</v>
      </c>
      <c r="G117" s="493">
        <v>42.75</v>
      </c>
      <c r="H117" s="97">
        <f>F117*G117</f>
        <v>62861.310000000005</v>
      </c>
    </row>
    <row r="118" spans="2:8" ht="75">
      <c r="B118" s="93" t="s">
        <v>1548</v>
      </c>
      <c r="C118" s="94" t="s">
        <v>2945</v>
      </c>
      <c r="D118" s="95" t="s">
        <v>2946</v>
      </c>
      <c r="E118" s="92" t="s">
        <v>30</v>
      </c>
      <c r="F118" s="96">
        <v>364.38</v>
      </c>
      <c r="G118" s="493">
        <v>29.28</v>
      </c>
      <c r="H118" s="97">
        <f>F118*G118</f>
        <v>10669.046400000001</v>
      </c>
    </row>
    <row r="119" spans="2:8" ht="45">
      <c r="B119" s="93" t="s">
        <v>1549</v>
      </c>
      <c r="C119" s="94" t="s">
        <v>541</v>
      </c>
      <c r="D119" s="95" t="s">
        <v>3364</v>
      </c>
      <c r="E119" s="92" t="s">
        <v>30</v>
      </c>
      <c r="F119" s="96">
        <v>234.94</v>
      </c>
      <c r="G119" s="493">
        <v>44.655810000000002</v>
      </c>
      <c r="H119" s="97">
        <f>F119*G119</f>
        <v>10491.436001400001</v>
      </c>
    </row>
    <row r="120" spans="2:8" ht="45">
      <c r="B120" s="93" t="s">
        <v>1551</v>
      </c>
      <c r="C120" s="94" t="s">
        <v>570</v>
      </c>
      <c r="D120" s="95" t="s">
        <v>2990</v>
      </c>
      <c r="E120" s="92" t="s">
        <v>21</v>
      </c>
      <c r="F120" s="96">
        <v>4</v>
      </c>
      <c r="G120" s="493">
        <v>204.64410000000001</v>
      </c>
      <c r="H120" s="97">
        <f>F120*G120</f>
        <v>818.57640000000004</v>
      </c>
    </row>
    <row r="121" spans="2:8" ht="27" customHeight="1">
      <c r="B121" s="93" t="s">
        <v>1552</v>
      </c>
      <c r="C121" s="94" t="s">
        <v>2934</v>
      </c>
      <c r="D121" s="95" t="s">
        <v>2935</v>
      </c>
      <c r="E121" s="146" t="s">
        <v>18</v>
      </c>
      <c r="F121" s="96">
        <v>455.76</v>
      </c>
      <c r="G121" s="493">
        <v>11.41</v>
      </c>
      <c r="H121" s="123">
        <f>F121*G121</f>
        <v>5200.2215999999999</v>
      </c>
    </row>
    <row r="122" spans="2:8" ht="27" customHeight="1">
      <c r="B122" s="75">
        <v>14</v>
      </c>
      <c r="C122" s="76"/>
      <c r="D122" s="83" t="s">
        <v>3375</v>
      </c>
      <c r="E122" s="77"/>
      <c r="F122" s="78"/>
      <c r="G122" s="79"/>
      <c r="H122" s="80">
        <f>SUM(H123:H129)</f>
        <v>10149.670279999998</v>
      </c>
    </row>
    <row r="123" spans="2:8" ht="27" customHeight="1">
      <c r="B123" s="94" t="s">
        <v>1150</v>
      </c>
      <c r="C123" s="94">
        <v>93358</v>
      </c>
      <c r="D123" s="248" t="s">
        <v>3051</v>
      </c>
      <c r="E123" s="92" t="s">
        <v>24</v>
      </c>
      <c r="F123" s="96">
        <f>0.1*4</f>
        <v>0.4</v>
      </c>
      <c r="G123" s="493">
        <v>55.03</v>
      </c>
      <c r="H123" s="97">
        <f>F123*G123</f>
        <v>22.012</v>
      </c>
    </row>
    <row r="124" spans="2:8" ht="27" customHeight="1">
      <c r="B124" s="94" t="s">
        <v>1682</v>
      </c>
      <c r="C124" s="94">
        <v>95241</v>
      </c>
      <c r="D124" s="95" t="s">
        <v>2879</v>
      </c>
      <c r="E124" s="92" t="s">
        <v>18</v>
      </c>
      <c r="F124" s="96">
        <v>26.24</v>
      </c>
      <c r="G124" s="493">
        <v>17.46</v>
      </c>
      <c r="H124" s="97">
        <f>F124*G124</f>
        <v>458.15039999999999</v>
      </c>
    </row>
    <row r="125" spans="2:8" ht="27" customHeight="1">
      <c r="B125" s="94" t="s">
        <v>1690</v>
      </c>
      <c r="C125" s="94">
        <v>94319</v>
      </c>
      <c r="D125" s="248" t="s">
        <v>3308</v>
      </c>
      <c r="E125" s="92" t="s">
        <v>24</v>
      </c>
      <c r="F125" s="96">
        <f>2.64*3</f>
        <v>7.92</v>
      </c>
      <c r="G125" s="493">
        <v>31.69</v>
      </c>
      <c r="H125" s="97">
        <f t="shared" ref="H125" si="10">F125*G125</f>
        <v>250.98480000000001</v>
      </c>
    </row>
    <row r="126" spans="2:8" ht="66.75" customHeight="1">
      <c r="B126" s="94" t="s">
        <v>3054</v>
      </c>
      <c r="C126" s="94" t="s">
        <v>429</v>
      </c>
      <c r="D126" s="95" t="s">
        <v>430</v>
      </c>
      <c r="E126" s="92" t="s">
        <v>18</v>
      </c>
      <c r="F126" s="96">
        <f>(2.85*3+0.735*2)</f>
        <v>10.020000000000001</v>
      </c>
      <c r="G126" s="493">
        <v>53.27</v>
      </c>
      <c r="H126" s="97">
        <f t="shared" ref="H126:H129" si="11">F126*G126</f>
        <v>533.76540000000011</v>
      </c>
    </row>
    <row r="127" spans="2:8" ht="60">
      <c r="B127" s="94" t="s">
        <v>3055</v>
      </c>
      <c r="C127" s="94" t="s">
        <v>3309</v>
      </c>
      <c r="D127" s="95" t="s">
        <v>3310</v>
      </c>
      <c r="E127" s="92" t="s">
        <v>961</v>
      </c>
      <c r="F127" s="96">
        <f>(2.85*3+0.735*2)+26.24</f>
        <v>36.26</v>
      </c>
      <c r="G127" s="493">
        <v>14.84</v>
      </c>
      <c r="H127" s="97">
        <f t="shared" si="11"/>
        <v>538.09839999999997</v>
      </c>
    </row>
    <row r="128" spans="2:8" ht="30">
      <c r="B128" s="94" t="s">
        <v>3056</v>
      </c>
      <c r="C128" s="94" t="s">
        <v>591</v>
      </c>
      <c r="D128" s="95" t="s">
        <v>3381</v>
      </c>
      <c r="E128" s="92" t="s">
        <v>30</v>
      </c>
      <c r="F128" s="96">
        <f>12*2</f>
        <v>24</v>
      </c>
      <c r="G128" s="493">
        <v>52.48847</v>
      </c>
      <c r="H128" s="97">
        <f t="shared" si="11"/>
        <v>1259.7232799999999</v>
      </c>
    </row>
    <row r="129" spans="2:8" ht="27" customHeight="1">
      <c r="B129" s="94" t="s">
        <v>3057</v>
      </c>
      <c r="C129" s="94">
        <v>84862</v>
      </c>
      <c r="D129" s="95" t="s">
        <v>3385</v>
      </c>
      <c r="E129" s="92" t="s">
        <v>30</v>
      </c>
      <c r="F129" s="96">
        <f>37.8+4.8</f>
        <v>42.599999999999994</v>
      </c>
      <c r="G129" s="493">
        <v>166.36</v>
      </c>
      <c r="H129" s="97">
        <f t="shared" si="11"/>
        <v>7086.9359999999997</v>
      </c>
    </row>
    <row r="130" spans="2:8" ht="15.75">
      <c r="B130" s="75">
        <v>15</v>
      </c>
      <c r="C130" s="76"/>
      <c r="D130" s="83" t="s">
        <v>38</v>
      </c>
      <c r="E130" s="77"/>
      <c r="F130" s="78"/>
      <c r="G130" s="79"/>
      <c r="H130" s="80">
        <f>SUM(H131:H178)</f>
        <v>112063.26355600001</v>
      </c>
    </row>
    <row r="131" spans="2:8" ht="30" customHeight="1">
      <c r="B131" s="93" t="s">
        <v>3058</v>
      </c>
      <c r="C131" s="99">
        <v>89402</v>
      </c>
      <c r="D131" s="95" t="s">
        <v>603</v>
      </c>
      <c r="E131" s="92" t="s">
        <v>30</v>
      </c>
      <c r="F131" s="96">
        <v>202.5</v>
      </c>
      <c r="G131" s="493">
        <v>6.47</v>
      </c>
      <c r="H131" s="97">
        <f t="shared" ref="H131:H165" si="12">F131*G131</f>
        <v>1310.175</v>
      </c>
    </row>
    <row r="132" spans="2:8" ht="66.75" customHeight="1">
      <c r="B132" s="93" t="s">
        <v>3059</v>
      </c>
      <c r="C132" s="94" t="s">
        <v>610</v>
      </c>
      <c r="D132" s="95" t="s">
        <v>611</v>
      </c>
      <c r="E132" s="92" t="s">
        <v>30</v>
      </c>
      <c r="F132" s="96">
        <v>477</v>
      </c>
      <c r="G132" s="493">
        <v>6.91</v>
      </c>
      <c r="H132" s="97">
        <f t="shared" si="12"/>
        <v>3296.07</v>
      </c>
    </row>
    <row r="133" spans="2:8" ht="30">
      <c r="B133" s="93" t="s">
        <v>3170</v>
      </c>
      <c r="C133" s="94">
        <v>89448</v>
      </c>
      <c r="D133" s="95" t="s">
        <v>3065</v>
      </c>
      <c r="E133" s="92" t="s">
        <v>30</v>
      </c>
      <c r="F133" s="96">
        <v>72</v>
      </c>
      <c r="G133" s="493">
        <v>9.92</v>
      </c>
      <c r="H133" s="97">
        <f t="shared" si="12"/>
        <v>714.24</v>
      </c>
    </row>
    <row r="134" spans="2:8" ht="30">
      <c r="B134" s="93" t="s">
        <v>3171</v>
      </c>
      <c r="C134" s="94">
        <v>89623</v>
      </c>
      <c r="D134" s="95" t="s">
        <v>3067</v>
      </c>
      <c r="E134" s="92" t="s">
        <v>21</v>
      </c>
      <c r="F134" s="96">
        <v>27</v>
      </c>
      <c r="G134" s="493">
        <v>11.96</v>
      </c>
      <c r="H134" s="97">
        <f t="shared" si="12"/>
        <v>322.92</v>
      </c>
    </row>
    <row r="135" spans="2:8" ht="50.25" customHeight="1">
      <c r="B135" s="93" t="s">
        <v>3172</v>
      </c>
      <c r="C135" s="94">
        <v>89388</v>
      </c>
      <c r="D135" s="95" t="s">
        <v>3066</v>
      </c>
      <c r="E135" s="92" t="s">
        <v>21</v>
      </c>
      <c r="F135" s="96">
        <f>27+12</f>
        <v>39</v>
      </c>
      <c r="G135" s="493">
        <v>7.51</v>
      </c>
      <c r="H135" s="97">
        <f t="shared" si="12"/>
        <v>292.89</v>
      </c>
    </row>
    <row r="136" spans="2:8" ht="50.25" customHeight="1">
      <c r="B136" s="93" t="s">
        <v>3173</v>
      </c>
      <c r="C136" s="94" t="s">
        <v>633</v>
      </c>
      <c r="D136" s="95" t="s">
        <v>634</v>
      </c>
      <c r="E136" s="92" t="s">
        <v>21</v>
      </c>
      <c r="F136" s="96">
        <v>171</v>
      </c>
      <c r="G136" s="493">
        <v>13.52</v>
      </c>
      <c r="H136" s="97">
        <f>F136*G136</f>
        <v>2311.92</v>
      </c>
    </row>
    <row r="137" spans="2:8" ht="50.25" customHeight="1">
      <c r="B137" s="93" t="s">
        <v>3174</v>
      </c>
      <c r="C137" s="94">
        <v>89413</v>
      </c>
      <c r="D137" s="95" t="s">
        <v>648</v>
      </c>
      <c r="E137" s="92" t="s">
        <v>21</v>
      </c>
      <c r="F137" s="96">
        <f>88+66</f>
        <v>154</v>
      </c>
      <c r="G137" s="493">
        <v>5.74</v>
      </c>
      <c r="H137" s="97">
        <f>F137*G137</f>
        <v>883.96</v>
      </c>
    </row>
    <row r="138" spans="2:8" ht="50.25" customHeight="1">
      <c r="B138" s="93" t="s">
        <v>3175</v>
      </c>
      <c r="C138" s="94" t="s">
        <v>658</v>
      </c>
      <c r="D138" s="95" t="s">
        <v>659</v>
      </c>
      <c r="E138" s="92" t="s">
        <v>21</v>
      </c>
      <c r="F138" s="96">
        <v>66</v>
      </c>
      <c r="G138" s="493">
        <v>6.16</v>
      </c>
      <c r="H138" s="97">
        <f>F138*G138</f>
        <v>406.56</v>
      </c>
    </row>
    <row r="139" spans="2:8" ht="45">
      <c r="B139" s="93" t="s">
        <v>3176</v>
      </c>
      <c r="C139" s="94" t="s">
        <v>684</v>
      </c>
      <c r="D139" s="95" t="s">
        <v>685</v>
      </c>
      <c r="E139" s="92" t="s">
        <v>21</v>
      </c>
      <c r="F139" s="96">
        <v>237</v>
      </c>
      <c r="G139" s="493">
        <v>10.1</v>
      </c>
      <c r="H139" s="97">
        <f t="shared" si="12"/>
        <v>2393.6999999999998</v>
      </c>
    </row>
    <row r="140" spans="2:8" ht="41.25" customHeight="1">
      <c r="B140" s="93" t="s">
        <v>3177</v>
      </c>
      <c r="C140" s="94" t="s">
        <v>2941</v>
      </c>
      <c r="D140" s="95" t="s">
        <v>2942</v>
      </c>
      <c r="E140" s="92" t="s">
        <v>21</v>
      </c>
      <c r="F140" s="96">
        <v>24</v>
      </c>
      <c r="G140" s="493">
        <v>153.46</v>
      </c>
      <c r="H140" s="97">
        <f>F140*G140</f>
        <v>3683.04</v>
      </c>
    </row>
    <row r="141" spans="2:8" ht="67.5" customHeight="1">
      <c r="B141" s="93" t="s">
        <v>3178</v>
      </c>
      <c r="C141" s="94" t="s">
        <v>303</v>
      </c>
      <c r="D141" s="95" t="s">
        <v>304</v>
      </c>
      <c r="E141" s="92" t="s">
        <v>21</v>
      </c>
      <c r="F141" s="96">
        <v>10</v>
      </c>
      <c r="G141" s="493">
        <v>159.72999999999999</v>
      </c>
      <c r="H141" s="97">
        <f t="shared" si="12"/>
        <v>1597.3</v>
      </c>
    </row>
    <row r="142" spans="2:8" ht="30">
      <c r="B142" s="93" t="s">
        <v>3179</v>
      </c>
      <c r="C142" s="94" t="s">
        <v>945</v>
      </c>
      <c r="D142" s="95" t="s">
        <v>946</v>
      </c>
      <c r="E142" s="92" t="s">
        <v>21</v>
      </c>
      <c r="F142" s="96">
        <v>69</v>
      </c>
      <c r="G142" s="493">
        <v>106.5</v>
      </c>
      <c r="H142" s="97">
        <f t="shared" si="12"/>
        <v>7348.5</v>
      </c>
    </row>
    <row r="143" spans="2:8" ht="30">
      <c r="B143" s="93" t="s">
        <v>3180</v>
      </c>
      <c r="C143" s="94" t="s">
        <v>704</v>
      </c>
      <c r="D143" s="95" t="s">
        <v>705</v>
      </c>
      <c r="E143" s="92" t="s">
        <v>21</v>
      </c>
      <c r="F143" s="96">
        <v>69</v>
      </c>
      <c r="G143" s="493">
        <v>4.91</v>
      </c>
      <c r="H143" s="97">
        <f t="shared" si="12"/>
        <v>338.79</v>
      </c>
    </row>
    <row r="144" spans="2:8" ht="30">
      <c r="B144" s="93" t="s">
        <v>3181</v>
      </c>
      <c r="C144" s="94" t="s">
        <v>706</v>
      </c>
      <c r="D144" s="95" t="s">
        <v>707</v>
      </c>
      <c r="E144" s="92" t="s">
        <v>21</v>
      </c>
      <c r="F144" s="96">
        <v>69</v>
      </c>
      <c r="G144" s="493">
        <v>8.09</v>
      </c>
      <c r="H144" s="97">
        <f t="shared" si="12"/>
        <v>558.21</v>
      </c>
    </row>
    <row r="145" spans="2:10" ht="30">
      <c r="B145" s="93" t="s">
        <v>3182</v>
      </c>
      <c r="C145" s="94" t="s">
        <v>2939</v>
      </c>
      <c r="D145" s="95" t="s">
        <v>2940</v>
      </c>
      <c r="E145" s="92" t="s">
        <v>21</v>
      </c>
      <c r="F145" s="96">
        <v>69</v>
      </c>
      <c r="G145" s="493">
        <v>7.89</v>
      </c>
      <c r="H145" s="97">
        <f t="shared" si="12"/>
        <v>544.41</v>
      </c>
    </row>
    <row r="146" spans="2:10" ht="30">
      <c r="B146" s="93" t="s">
        <v>3183</v>
      </c>
      <c r="C146" s="94" t="s">
        <v>947</v>
      </c>
      <c r="D146" s="95" t="s">
        <v>948</v>
      </c>
      <c r="E146" s="92" t="s">
        <v>21</v>
      </c>
      <c r="F146" s="96">
        <v>69</v>
      </c>
      <c r="G146" s="493">
        <v>72.88</v>
      </c>
      <c r="H146" s="97">
        <f t="shared" si="12"/>
        <v>5028.7199999999993</v>
      </c>
    </row>
    <row r="147" spans="2:10" ht="44.25" customHeight="1">
      <c r="B147" s="93" t="s">
        <v>3184</v>
      </c>
      <c r="C147" s="94" t="s">
        <v>3119</v>
      </c>
      <c r="D147" s="95" t="s">
        <v>3120</v>
      </c>
      <c r="E147" s="92" t="s">
        <v>21</v>
      </c>
      <c r="F147" s="96">
        <f>69+3</f>
        <v>72</v>
      </c>
      <c r="G147" s="493">
        <v>345.61</v>
      </c>
      <c r="H147" s="97">
        <f t="shared" si="12"/>
        <v>24883.920000000002</v>
      </c>
    </row>
    <row r="148" spans="2:10" ht="30">
      <c r="B148" s="93" t="s">
        <v>3185</v>
      </c>
      <c r="C148" s="94" t="s">
        <v>3110</v>
      </c>
      <c r="D148" s="95" t="s">
        <v>2937</v>
      </c>
      <c r="E148" s="92" t="s">
        <v>21</v>
      </c>
      <c r="F148" s="96">
        <v>3</v>
      </c>
      <c r="G148" s="493">
        <v>787.15470000000005</v>
      </c>
      <c r="H148" s="97">
        <f t="shared" si="12"/>
        <v>2361.4641000000001</v>
      </c>
    </row>
    <row r="149" spans="2:10" ht="45">
      <c r="B149" s="93" t="s">
        <v>3186</v>
      </c>
      <c r="C149" s="94" t="s">
        <v>741</v>
      </c>
      <c r="D149" s="95" t="s">
        <v>742</v>
      </c>
      <c r="E149" s="92" t="s">
        <v>21</v>
      </c>
      <c r="F149" s="96">
        <v>69</v>
      </c>
      <c r="G149" s="493">
        <v>68.62</v>
      </c>
      <c r="H149" s="97">
        <f t="shared" si="12"/>
        <v>4734.7800000000007</v>
      </c>
    </row>
    <row r="150" spans="2:10" ht="30">
      <c r="B150" s="93" t="s">
        <v>3187</v>
      </c>
      <c r="C150" s="94" t="s">
        <v>596</v>
      </c>
      <c r="D150" s="95" t="s">
        <v>3014</v>
      </c>
      <c r="E150" s="92" t="s">
        <v>21</v>
      </c>
      <c r="F150" s="96">
        <v>69</v>
      </c>
      <c r="G150" s="493">
        <v>39.9544</v>
      </c>
      <c r="H150" s="97">
        <f t="shared" si="12"/>
        <v>2756.8535999999999</v>
      </c>
    </row>
    <row r="151" spans="2:10" ht="30">
      <c r="B151" s="93" t="s">
        <v>3188</v>
      </c>
      <c r="C151" s="94" t="s">
        <v>748</v>
      </c>
      <c r="D151" s="95" t="s">
        <v>206</v>
      </c>
      <c r="E151" s="92" t="s">
        <v>21</v>
      </c>
      <c r="F151" s="96">
        <v>39</v>
      </c>
      <c r="G151" s="493">
        <v>102.1</v>
      </c>
      <c r="H151" s="97">
        <f t="shared" si="12"/>
        <v>3981.8999999999996</v>
      </c>
    </row>
    <row r="152" spans="2:10" ht="67.5" customHeight="1">
      <c r="B152" s="93" t="s">
        <v>3189</v>
      </c>
      <c r="C152" s="94">
        <v>94793</v>
      </c>
      <c r="D152" s="95" t="s">
        <v>3068</v>
      </c>
      <c r="E152" s="92" t="s">
        <v>21</v>
      </c>
      <c r="F152" s="96">
        <v>12</v>
      </c>
      <c r="G152" s="493">
        <v>133.15</v>
      </c>
      <c r="H152" s="97">
        <f t="shared" si="12"/>
        <v>1597.8000000000002</v>
      </c>
      <c r="I152" s="426"/>
      <c r="J152" s="426"/>
    </row>
    <row r="153" spans="2:10" ht="67.5" customHeight="1">
      <c r="B153" s="93" t="s">
        <v>3190</v>
      </c>
      <c r="C153" s="94" t="s">
        <v>790</v>
      </c>
      <c r="D153" s="95" t="s">
        <v>667</v>
      </c>
      <c r="E153" s="92" t="s">
        <v>21</v>
      </c>
      <c r="F153" s="96">
        <v>138</v>
      </c>
      <c r="G153" s="493">
        <v>4.3099999999999996</v>
      </c>
      <c r="H153" s="97">
        <f>F153*G153</f>
        <v>594.78</v>
      </c>
      <c r="I153" s="431"/>
      <c r="J153" s="431"/>
    </row>
    <row r="154" spans="2:10" ht="45">
      <c r="B154" s="93" t="s">
        <v>3191</v>
      </c>
      <c r="C154" s="94" t="s">
        <v>305</v>
      </c>
      <c r="D154" s="95" t="s">
        <v>306</v>
      </c>
      <c r="E154" s="92" t="s">
        <v>30</v>
      </c>
      <c r="F154" s="96">
        <v>163</v>
      </c>
      <c r="G154" s="493">
        <v>12.64</v>
      </c>
      <c r="H154" s="97">
        <f t="shared" si="12"/>
        <v>2060.3200000000002</v>
      </c>
    </row>
    <row r="155" spans="2:10" ht="45">
      <c r="B155" s="93" t="s">
        <v>3192</v>
      </c>
      <c r="C155" s="94" t="s">
        <v>307</v>
      </c>
      <c r="D155" s="95" t="s">
        <v>308</v>
      </c>
      <c r="E155" s="92" t="s">
        <v>30</v>
      </c>
      <c r="F155" s="96">
        <v>215.5</v>
      </c>
      <c r="G155" s="493">
        <v>18.5</v>
      </c>
      <c r="H155" s="97">
        <f t="shared" si="12"/>
        <v>3986.75</v>
      </c>
    </row>
    <row r="156" spans="2:10" ht="45">
      <c r="B156" s="93" t="s">
        <v>3193</v>
      </c>
      <c r="C156" s="94" t="s">
        <v>795</v>
      </c>
      <c r="D156" s="95" t="s">
        <v>796</v>
      </c>
      <c r="E156" s="92" t="s">
        <v>30</v>
      </c>
      <c r="F156" s="96">
        <v>84</v>
      </c>
      <c r="G156" s="493">
        <v>27.46</v>
      </c>
      <c r="H156" s="97">
        <f t="shared" si="12"/>
        <v>2306.64</v>
      </c>
    </row>
    <row r="157" spans="2:10" ht="45">
      <c r="B157" s="93" t="s">
        <v>3194</v>
      </c>
      <c r="C157" s="94" t="s">
        <v>309</v>
      </c>
      <c r="D157" s="95" t="s">
        <v>310</v>
      </c>
      <c r="E157" s="92" t="s">
        <v>30</v>
      </c>
      <c r="F157" s="96">
        <v>160</v>
      </c>
      <c r="G157" s="493">
        <v>35.33</v>
      </c>
      <c r="H157" s="97">
        <f t="shared" si="12"/>
        <v>5652.7999999999993</v>
      </c>
    </row>
    <row r="158" spans="2:10" ht="45">
      <c r="B158" s="93" t="s">
        <v>3195</v>
      </c>
      <c r="C158" s="94" t="s">
        <v>316</v>
      </c>
      <c r="D158" s="95" t="s">
        <v>317</v>
      </c>
      <c r="E158" s="92" t="s">
        <v>21</v>
      </c>
      <c r="F158" s="96">
        <v>12</v>
      </c>
      <c r="G158" s="493">
        <v>13.55</v>
      </c>
      <c r="H158" s="97">
        <f t="shared" si="12"/>
        <v>162.60000000000002</v>
      </c>
    </row>
    <row r="159" spans="2:10" ht="45">
      <c r="B159" s="93" t="s">
        <v>3196</v>
      </c>
      <c r="C159" s="94" t="s">
        <v>3121</v>
      </c>
      <c r="D159" s="95" t="s">
        <v>3122</v>
      </c>
      <c r="E159" s="92" t="s">
        <v>21</v>
      </c>
      <c r="F159" s="96">
        <v>72</v>
      </c>
      <c r="G159" s="493">
        <v>55.66</v>
      </c>
      <c r="H159" s="97">
        <f t="shared" si="12"/>
        <v>4007.5199999999995</v>
      </c>
    </row>
    <row r="160" spans="2:10" ht="45">
      <c r="B160" s="93" t="s">
        <v>3197</v>
      </c>
      <c r="C160" s="94" t="s">
        <v>3362</v>
      </c>
      <c r="D160" s="95" t="s">
        <v>827</v>
      </c>
      <c r="E160" s="92" t="s">
        <v>21</v>
      </c>
      <c r="F160" s="96">
        <v>45</v>
      </c>
      <c r="G160" s="493">
        <v>40.194216000000004</v>
      </c>
      <c r="H160" s="97">
        <f t="shared" si="12"/>
        <v>1808.7397200000003</v>
      </c>
    </row>
    <row r="161" spans="2:10">
      <c r="B161" s="93" t="s">
        <v>3198</v>
      </c>
      <c r="C161" s="94" t="s">
        <v>3111</v>
      </c>
      <c r="D161" s="95" t="s">
        <v>230</v>
      </c>
      <c r="E161" s="92" t="s">
        <v>21</v>
      </c>
      <c r="F161" s="96">
        <v>192</v>
      </c>
      <c r="G161" s="493">
        <v>5.274216</v>
      </c>
      <c r="H161" s="97">
        <f t="shared" si="12"/>
        <v>1012.6494720000001</v>
      </c>
    </row>
    <row r="162" spans="2:10" ht="45">
      <c r="B162" s="93" t="s">
        <v>3199</v>
      </c>
      <c r="C162" s="94" t="s">
        <v>311</v>
      </c>
      <c r="D162" s="95" t="s">
        <v>831</v>
      </c>
      <c r="E162" s="92" t="s">
        <v>21</v>
      </c>
      <c r="F162" s="96">
        <v>48</v>
      </c>
      <c r="G162" s="493">
        <v>6.12</v>
      </c>
      <c r="H162" s="97">
        <f t="shared" si="12"/>
        <v>293.76</v>
      </c>
    </row>
    <row r="163" spans="2:10" ht="45">
      <c r="B163" s="93" t="s">
        <v>3200</v>
      </c>
      <c r="C163" s="94" t="s">
        <v>836</v>
      </c>
      <c r="D163" s="95" t="s">
        <v>837</v>
      </c>
      <c r="E163" s="92" t="s">
        <v>21</v>
      </c>
      <c r="F163" s="96">
        <v>24</v>
      </c>
      <c r="G163" s="493">
        <v>7.94</v>
      </c>
      <c r="H163" s="97">
        <f t="shared" si="12"/>
        <v>190.56</v>
      </c>
    </row>
    <row r="164" spans="2:10" ht="45">
      <c r="B164" s="93" t="s">
        <v>3201</v>
      </c>
      <c r="C164" s="94" t="s">
        <v>844</v>
      </c>
      <c r="D164" s="95" t="s">
        <v>845</v>
      </c>
      <c r="E164" s="92" t="s">
        <v>21</v>
      </c>
      <c r="F164" s="96">
        <v>42</v>
      </c>
      <c r="G164" s="493">
        <v>13.68</v>
      </c>
      <c r="H164" s="97">
        <f t="shared" si="12"/>
        <v>574.55999999999995</v>
      </c>
    </row>
    <row r="165" spans="2:10">
      <c r="B165" s="93" t="s">
        <v>3202</v>
      </c>
      <c r="C165" s="94" t="s">
        <v>641</v>
      </c>
      <c r="D165" s="95" t="s">
        <v>237</v>
      </c>
      <c r="E165" s="92" t="s">
        <v>21</v>
      </c>
      <c r="F165" s="96">
        <v>3</v>
      </c>
      <c r="G165" s="493">
        <v>22.974919999999997</v>
      </c>
      <c r="H165" s="97">
        <f t="shared" si="12"/>
        <v>68.924759999999992</v>
      </c>
    </row>
    <row r="166" spans="2:10" ht="45">
      <c r="B166" s="93" t="s">
        <v>3203</v>
      </c>
      <c r="C166" s="94" t="s">
        <v>852</v>
      </c>
      <c r="D166" s="95" t="s">
        <v>853</v>
      </c>
      <c r="E166" s="92" t="s">
        <v>21</v>
      </c>
      <c r="F166" s="96">
        <v>48</v>
      </c>
      <c r="G166" s="493">
        <v>32.590000000000003</v>
      </c>
      <c r="H166" s="97">
        <f t="shared" ref="H166:H176" si="13">F166*G166</f>
        <v>1564.3200000000002</v>
      </c>
    </row>
    <row r="167" spans="2:10" ht="45">
      <c r="B167" s="93" t="s">
        <v>3204</v>
      </c>
      <c r="C167" s="94" t="s">
        <v>854</v>
      </c>
      <c r="D167" s="95" t="s">
        <v>855</v>
      </c>
      <c r="E167" s="92" t="s">
        <v>21</v>
      </c>
      <c r="F167" s="96">
        <v>21</v>
      </c>
      <c r="G167" s="493">
        <v>23.84</v>
      </c>
      <c r="H167" s="97">
        <f t="shared" si="13"/>
        <v>500.64</v>
      </c>
    </row>
    <row r="168" spans="2:10" ht="45">
      <c r="B168" s="93" t="s">
        <v>3205</v>
      </c>
      <c r="C168" s="94">
        <v>89549</v>
      </c>
      <c r="D168" s="95" t="s">
        <v>3069</v>
      </c>
      <c r="E168" s="92" t="s">
        <v>21</v>
      </c>
      <c r="F168" s="96">
        <v>21</v>
      </c>
      <c r="G168" s="493">
        <v>10.07</v>
      </c>
      <c r="H168" s="97">
        <f t="shared" si="13"/>
        <v>211.47</v>
      </c>
    </row>
    <row r="169" spans="2:10" ht="45">
      <c r="B169" s="93" t="s">
        <v>3206</v>
      </c>
      <c r="C169" s="94" t="s">
        <v>859</v>
      </c>
      <c r="D169" s="95" t="s">
        <v>860</v>
      </c>
      <c r="E169" s="92" t="s">
        <v>21</v>
      </c>
      <c r="F169" s="96">
        <v>87</v>
      </c>
      <c r="G169" s="493">
        <v>14.46</v>
      </c>
      <c r="H169" s="97">
        <f t="shared" si="13"/>
        <v>1258.02</v>
      </c>
    </row>
    <row r="170" spans="2:10" ht="30">
      <c r="B170" s="93" t="s">
        <v>3207</v>
      </c>
      <c r="C170" s="94" t="s">
        <v>3112</v>
      </c>
      <c r="D170" s="95" t="s">
        <v>244</v>
      </c>
      <c r="E170" s="92" t="s">
        <v>21</v>
      </c>
      <c r="F170" s="96">
        <v>90</v>
      </c>
      <c r="G170" s="493">
        <v>9.7982600000000009</v>
      </c>
      <c r="H170" s="97">
        <f t="shared" si="13"/>
        <v>881.84340000000009</v>
      </c>
    </row>
    <row r="171" spans="2:10" ht="45">
      <c r="B171" s="93" t="s">
        <v>3208</v>
      </c>
      <c r="C171" s="94" t="s">
        <v>871</v>
      </c>
      <c r="D171" s="95" t="s">
        <v>872</v>
      </c>
      <c r="E171" s="92" t="s">
        <v>21</v>
      </c>
      <c r="F171" s="96">
        <v>186</v>
      </c>
      <c r="G171" s="493">
        <v>12.99</v>
      </c>
      <c r="H171" s="97">
        <f t="shared" si="13"/>
        <v>2416.14</v>
      </c>
    </row>
    <row r="172" spans="2:10" ht="45">
      <c r="B172" s="93" t="s">
        <v>3209</v>
      </c>
      <c r="C172" s="94" t="s">
        <v>875</v>
      </c>
      <c r="D172" s="95" t="s">
        <v>876</v>
      </c>
      <c r="E172" s="92" t="s">
        <v>21</v>
      </c>
      <c r="F172" s="96">
        <v>63</v>
      </c>
      <c r="G172" s="493">
        <v>10.41</v>
      </c>
      <c r="H172" s="97">
        <f t="shared" si="13"/>
        <v>655.83</v>
      </c>
    </row>
    <row r="173" spans="2:10" ht="45">
      <c r="B173" s="93" t="s">
        <v>3210</v>
      </c>
      <c r="C173" s="94" t="s">
        <v>879</v>
      </c>
      <c r="D173" s="95" t="s">
        <v>880</v>
      </c>
      <c r="E173" s="92" t="s">
        <v>21</v>
      </c>
      <c r="F173" s="96">
        <v>111</v>
      </c>
      <c r="G173" s="493">
        <v>6.24</v>
      </c>
      <c r="H173" s="97">
        <f t="shared" si="13"/>
        <v>692.64</v>
      </c>
    </row>
    <row r="174" spans="2:10" ht="45">
      <c r="B174" s="93" t="s">
        <v>3211</v>
      </c>
      <c r="C174" s="94">
        <v>89752</v>
      </c>
      <c r="D174" s="95" t="s">
        <v>3070</v>
      </c>
      <c r="E174" s="92" t="s">
        <v>21</v>
      </c>
      <c r="F174" s="96">
        <v>240</v>
      </c>
      <c r="G174" s="493">
        <v>4.13</v>
      </c>
      <c r="H174" s="97">
        <f t="shared" si="13"/>
        <v>991.19999999999993</v>
      </c>
    </row>
    <row r="175" spans="2:10" ht="30">
      <c r="B175" s="93" t="s">
        <v>3212</v>
      </c>
      <c r="C175" s="94" t="s">
        <v>1730</v>
      </c>
      <c r="D175" s="95" t="s">
        <v>248</v>
      </c>
      <c r="E175" s="92" t="s">
        <v>21</v>
      </c>
      <c r="F175" s="96">
        <v>72</v>
      </c>
      <c r="G175" s="493">
        <v>44.782131999999997</v>
      </c>
      <c r="H175" s="97">
        <f t="shared" si="13"/>
        <v>3224.3135039999997</v>
      </c>
      <c r="I175" s="92"/>
      <c r="J175" s="96"/>
    </row>
    <row r="176" spans="2:10" ht="45">
      <c r="B176" s="93" t="s">
        <v>3213</v>
      </c>
      <c r="C176" s="94" t="s">
        <v>884</v>
      </c>
      <c r="D176" s="95" t="s">
        <v>885</v>
      </c>
      <c r="E176" s="92" t="s">
        <v>21</v>
      </c>
      <c r="F176" s="96">
        <v>21</v>
      </c>
      <c r="G176" s="493">
        <v>52.12</v>
      </c>
      <c r="H176" s="97">
        <f t="shared" si="13"/>
        <v>1094.52</v>
      </c>
    </row>
    <row r="177" spans="2:8" ht="75">
      <c r="B177" s="93" t="s">
        <v>3214</v>
      </c>
      <c r="C177" s="94" t="s">
        <v>888</v>
      </c>
      <c r="D177" s="95" t="s">
        <v>2956</v>
      </c>
      <c r="E177" s="92" t="s">
        <v>21</v>
      </c>
      <c r="F177" s="96">
        <v>24</v>
      </c>
      <c r="G177" s="493">
        <v>125.1</v>
      </c>
      <c r="H177" s="97">
        <f>F177*G177</f>
        <v>3002.3999999999996</v>
      </c>
    </row>
    <row r="178" spans="2:8" ht="75">
      <c r="B178" s="93" t="s">
        <v>3215</v>
      </c>
      <c r="C178" s="94" t="s">
        <v>250</v>
      </c>
      <c r="D178" s="95" t="s">
        <v>3400</v>
      </c>
      <c r="E178" s="92" t="s">
        <v>21</v>
      </c>
      <c r="F178" s="96">
        <v>12</v>
      </c>
      <c r="G178" s="493">
        <v>125.1</v>
      </c>
      <c r="H178" s="97">
        <f>F178*G178</f>
        <v>1501.1999999999998</v>
      </c>
    </row>
    <row r="179" spans="2:8" ht="15.75">
      <c r="B179" s="75">
        <v>16</v>
      </c>
      <c r="C179" s="76"/>
      <c r="D179" s="83" t="s">
        <v>1178</v>
      </c>
      <c r="E179" s="77"/>
      <c r="F179" s="78"/>
      <c r="G179" s="79"/>
      <c r="H179" s="80">
        <f>SUM(H180:H236)</f>
        <v>148111.10380000001</v>
      </c>
    </row>
    <row r="180" spans="2:8">
      <c r="B180" s="93" t="s">
        <v>1727</v>
      </c>
      <c r="C180" s="94" t="s">
        <v>662</v>
      </c>
      <c r="D180" s="95" t="s">
        <v>3123</v>
      </c>
      <c r="E180" s="92" t="s">
        <v>21</v>
      </c>
      <c r="F180" s="96">
        <v>380</v>
      </c>
      <c r="G180" s="493">
        <v>6.21</v>
      </c>
      <c r="H180" s="97">
        <f>F180*G180</f>
        <v>2359.8000000000002</v>
      </c>
    </row>
    <row r="181" spans="2:8">
      <c r="B181" s="93" t="s">
        <v>3311</v>
      </c>
      <c r="C181" s="94" t="s">
        <v>664</v>
      </c>
      <c r="D181" s="95" t="s">
        <v>3124</v>
      </c>
      <c r="E181" s="92" t="s">
        <v>30</v>
      </c>
      <c r="F181" s="96">
        <v>1000</v>
      </c>
      <c r="G181" s="493">
        <v>3.11</v>
      </c>
      <c r="H181" s="97">
        <f t="shared" ref="H181:H236" si="14">F181*G181</f>
        <v>3110</v>
      </c>
    </row>
    <row r="182" spans="2:8">
      <c r="B182" s="93" t="s">
        <v>3312</v>
      </c>
      <c r="C182" s="94" t="s">
        <v>666</v>
      </c>
      <c r="D182" s="95" t="s">
        <v>3125</v>
      </c>
      <c r="E182" s="92" t="s">
        <v>21</v>
      </c>
      <c r="F182" s="96">
        <v>156</v>
      </c>
      <c r="G182" s="493">
        <v>6.84</v>
      </c>
      <c r="H182" s="97">
        <f t="shared" si="14"/>
        <v>1067.04</v>
      </c>
    </row>
    <row r="183" spans="2:8">
      <c r="B183" s="93" t="s">
        <v>3313</v>
      </c>
      <c r="C183" s="94" t="s">
        <v>1731</v>
      </c>
      <c r="D183" s="95" t="s">
        <v>3126</v>
      </c>
      <c r="E183" s="92" t="s">
        <v>21</v>
      </c>
      <c r="F183" s="96">
        <v>7</v>
      </c>
      <c r="G183" s="493">
        <v>24.86</v>
      </c>
      <c r="H183" s="97">
        <f t="shared" si="14"/>
        <v>174.01999999999998</v>
      </c>
    </row>
    <row r="184" spans="2:8">
      <c r="B184" s="93" t="s">
        <v>3314</v>
      </c>
      <c r="C184" s="94" t="s">
        <v>1732</v>
      </c>
      <c r="D184" s="95" t="s">
        <v>3127</v>
      </c>
      <c r="E184" s="92" t="s">
        <v>21</v>
      </c>
      <c r="F184" s="96">
        <v>380</v>
      </c>
      <c r="G184" s="493">
        <v>3.51</v>
      </c>
      <c r="H184" s="97">
        <f t="shared" si="14"/>
        <v>1333.8</v>
      </c>
    </row>
    <row r="185" spans="2:8" ht="60">
      <c r="B185" s="93" t="s">
        <v>3315</v>
      </c>
      <c r="C185" s="94" t="s">
        <v>3230</v>
      </c>
      <c r="D185" s="95" t="s">
        <v>3128</v>
      </c>
      <c r="E185" s="92" t="s">
        <v>21</v>
      </c>
      <c r="F185" s="96">
        <v>1</v>
      </c>
      <c r="G185" s="493">
        <v>751.74</v>
      </c>
      <c r="H185" s="97">
        <f t="shared" si="14"/>
        <v>751.74</v>
      </c>
    </row>
    <row r="186" spans="2:8" ht="60">
      <c r="B186" s="93" t="s">
        <v>3316</v>
      </c>
      <c r="C186" s="94" t="s">
        <v>2806</v>
      </c>
      <c r="D186" s="95" t="s">
        <v>3371</v>
      </c>
      <c r="E186" s="92" t="s">
        <v>21</v>
      </c>
      <c r="F186" s="96">
        <v>6</v>
      </c>
      <c r="G186" s="493">
        <v>625.85</v>
      </c>
      <c r="H186" s="97">
        <f t="shared" si="14"/>
        <v>3755.1000000000004</v>
      </c>
    </row>
    <row r="187" spans="2:8" ht="30">
      <c r="B187" s="93" t="s">
        <v>3317</v>
      </c>
      <c r="C187" s="94" t="s">
        <v>1252</v>
      </c>
      <c r="D187" s="95" t="s">
        <v>3129</v>
      </c>
      <c r="E187" s="92" t="s">
        <v>21</v>
      </c>
      <c r="F187" s="96">
        <v>95</v>
      </c>
      <c r="G187" s="493">
        <v>20.61</v>
      </c>
      <c r="H187" s="97">
        <f t="shared" si="14"/>
        <v>1957.95</v>
      </c>
    </row>
    <row r="188" spans="2:8" ht="30">
      <c r="B188" s="93" t="s">
        <v>3318</v>
      </c>
      <c r="C188" s="94" t="s">
        <v>3216</v>
      </c>
      <c r="D188" s="95" t="s">
        <v>3130</v>
      </c>
      <c r="E188" s="92" t="s">
        <v>21</v>
      </c>
      <c r="F188" s="96">
        <v>21</v>
      </c>
      <c r="G188" s="493">
        <v>32.729999999999997</v>
      </c>
      <c r="H188" s="97">
        <f t="shared" si="14"/>
        <v>687.32999999999993</v>
      </c>
    </row>
    <row r="189" spans="2:8" ht="30">
      <c r="B189" s="93" t="s">
        <v>3319</v>
      </c>
      <c r="C189" s="94" t="s">
        <v>3217</v>
      </c>
      <c r="D189" s="95" t="s">
        <v>3131</v>
      </c>
      <c r="E189" s="92" t="s">
        <v>21</v>
      </c>
      <c r="F189" s="96">
        <v>3</v>
      </c>
      <c r="G189" s="493">
        <v>36.25</v>
      </c>
      <c r="H189" s="97">
        <f t="shared" si="14"/>
        <v>108.75</v>
      </c>
    </row>
    <row r="190" spans="2:8" ht="30">
      <c r="B190" s="93" t="s">
        <v>3320</v>
      </c>
      <c r="C190" s="94" t="s">
        <v>1267</v>
      </c>
      <c r="D190" s="95" t="s">
        <v>3132</v>
      </c>
      <c r="E190" s="92" t="s">
        <v>21</v>
      </c>
      <c r="F190" s="96">
        <v>54</v>
      </c>
      <c r="G190" s="493">
        <v>21.88</v>
      </c>
      <c r="H190" s="97">
        <f t="shared" si="14"/>
        <v>1181.52</v>
      </c>
    </row>
    <row r="191" spans="2:8" ht="30">
      <c r="B191" s="93" t="s">
        <v>3321</v>
      </c>
      <c r="C191" s="94" t="s">
        <v>3218</v>
      </c>
      <c r="D191" s="95" t="s">
        <v>3133</v>
      </c>
      <c r="E191" s="92" t="s">
        <v>21</v>
      </c>
      <c r="F191" s="96">
        <v>21</v>
      </c>
      <c r="G191" s="493">
        <v>24.15</v>
      </c>
      <c r="H191" s="97">
        <f t="shared" si="14"/>
        <v>507.15</v>
      </c>
    </row>
    <row r="192" spans="2:8" ht="30">
      <c r="B192" s="93" t="s">
        <v>3322</v>
      </c>
      <c r="C192" s="94" t="s">
        <v>3219</v>
      </c>
      <c r="D192" s="95" t="s">
        <v>3134</v>
      </c>
      <c r="E192" s="92" t="s">
        <v>21</v>
      </c>
      <c r="F192" s="96">
        <v>168</v>
      </c>
      <c r="G192" s="493">
        <v>35.25</v>
      </c>
      <c r="H192" s="97">
        <f t="shared" si="14"/>
        <v>5922</v>
      </c>
    </row>
    <row r="193" spans="2:8" ht="30">
      <c r="B193" s="93" t="s">
        <v>3323</v>
      </c>
      <c r="C193" s="94" t="s">
        <v>3220</v>
      </c>
      <c r="D193" s="95" t="s">
        <v>3135</v>
      </c>
      <c r="E193" s="92" t="s">
        <v>21</v>
      </c>
      <c r="F193" s="96">
        <v>24</v>
      </c>
      <c r="G193" s="493">
        <v>32.22</v>
      </c>
      <c r="H193" s="97">
        <f t="shared" si="14"/>
        <v>773.28</v>
      </c>
    </row>
    <row r="194" spans="2:8" ht="30">
      <c r="B194" s="93" t="s">
        <v>3324</v>
      </c>
      <c r="C194" s="94" t="s">
        <v>1307</v>
      </c>
      <c r="D194" s="95" t="s">
        <v>3372</v>
      </c>
      <c r="E194" s="92" t="s">
        <v>21</v>
      </c>
      <c r="F194" s="96">
        <v>24</v>
      </c>
      <c r="G194" s="493">
        <v>11.43</v>
      </c>
      <c r="H194" s="97">
        <f t="shared" si="14"/>
        <v>274.32</v>
      </c>
    </row>
    <row r="195" spans="2:8" ht="30">
      <c r="B195" s="93" t="s">
        <v>3325</v>
      </c>
      <c r="C195" s="94" t="s">
        <v>1313</v>
      </c>
      <c r="D195" s="95" t="s">
        <v>3136</v>
      </c>
      <c r="E195" s="92" t="s">
        <v>21</v>
      </c>
      <c r="F195" s="96">
        <v>72</v>
      </c>
      <c r="G195" s="493">
        <v>11.83</v>
      </c>
      <c r="H195" s="97">
        <f t="shared" si="14"/>
        <v>851.76</v>
      </c>
    </row>
    <row r="196" spans="2:8" ht="30">
      <c r="B196" s="93" t="s">
        <v>3326</v>
      </c>
      <c r="C196" s="94" t="s">
        <v>3374</v>
      </c>
      <c r="D196" s="95" t="s">
        <v>3373</v>
      </c>
      <c r="E196" s="92" t="s">
        <v>21</v>
      </c>
      <c r="F196" s="96">
        <v>28</v>
      </c>
      <c r="G196" s="493">
        <v>21.49</v>
      </c>
      <c r="H196" s="97">
        <f t="shared" si="14"/>
        <v>601.71999999999991</v>
      </c>
    </row>
    <row r="197" spans="2:8" ht="30">
      <c r="B197" s="93" t="s">
        <v>3327</v>
      </c>
      <c r="C197" s="94" t="s">
        <v>1425</v>
      </c>
      <c r="D197" s="95" t="s">
        <v>3137</v>
      </c>
      <c r="E197" s="92" t="s">
        <v>21</v>
      </c>
      <c r="F197" s="96">
        <v>13</v>
      </c>
      <c r="G197" s="493">
        <v>89.74</v>
      </c>
      <c r="H197" s="97">
        <f t="shared" si="14"/>
        <v>1166.6199999999999</v>
      </c>
    </row>
    <row r="198" spans="2:8" ht="30">
      <c r="B198" s="93" t="s">
        <v>3328</v>
      </c>
      <c r="C198" s="94" t="s">
        <v>757</v>
      </c>
      <c r="D198" s="95" t="s">
        <v>3386</v>
      </c>
      <c r="E198" s="92" t="s">
        <v>21</v>
      </c>
      <c r="F198" s="96">
        <v>1</v>
      </c>
      <c r="G198" s="493">
        <v>101</v>
      </c>
      <c r="H198" s="97">
        <f t="shared" si="14"/>
        <v>101</v>
      </c>
    </row>
    <row r="199" spans="2:8" ht="30">
      <c r="B199" s="93" t="s">
        <v>3091</v>
      </c>
      <c r="C199" s="94" t="s">
        <v>3392</v>
      </c>
      <c r="D199" s="95" t="s">
        <v>3387</v>
      </c>
      <c r="E199" s="92" t="s">
        <v>21</v>
      </c>
      <c r="F199" s="96">
        <v>1</v>
      </c>
      <c r="G199" s="493">
        <v>388.07</v>
      </c>
      <c r="H199" s="97">
        <f t="shared" si="14"/>
        <v>388.07</v>
      </c>
    </row>
    <row r="200" spans="2:8" ht="45">
      <c r="B200" s="93" t="s">
        <v>3329</v>
      </c>
      <c r="C200" s="94" t="s">
        <v>1733</v>
      </c>
      <c r="D200" s="95" t="s">
        <v>3139</v>
      </c>
      <c r="E200" s="92" t="s">
        <v>21</v>
      </c>
      <c r="F200" s="96">
        <v>28</v>
      </c>
      <c r="G200" s="493">
        <v>85.77</v>
      </c>
      <c r="H200" s="97">
        <f t="shared" si="14"/>
        <v>2401.56</v>
      </c>
    </row>
    <row r="201" spans="2:8" ht="30">
      <c r="B201" s="93" t="s">
        <v>3330</v>
      </c>
      <c r="C201" s="94" t="s">
        <v>829</v>
      </c>
      <c r="D201" s="95" t="s">
        <v>3140</v>
      </c>
      <c r="E201" s="92" t="s">
        <v>21</v>
      </c>
      <c r="F201" s="96">
        <v>24</v>
      </c>
      <c r="G201" s="493">
        <v>161.85</v>
      </c>
      <c r="H201" s="97">
        <f t="shared" si="14"/>
        <v>3884.3999999999996</v>
      </c>
    </row>
    <row r="202" spans="2:8" ht="30">
      <c r="B202" s="93" t="s">
        <v>3331</v>
      </c>
      <c r="C202" s="94" t="s">
        <v>1276</v>
      </c>
      <c r="D202" s="95" t="s">
        <v>3141</v>
      </c>
      <c r="E202" s="92" t="s">
        <v>30</v>
      </c>
      <c r="F202" s="96">
        <v>10308</v>
      </c>
      <c r="G202" s="493">
        <v>3.64</v>
      </c>
      <c r="H202" s="97">
        <f t="shared" si="14"/>
        <v>37521.120000000003</v>
      </c>
    </row>
    <row r="203" spans="2:8" ht="30">
      <c r="B203" s="93" t="s">
        <v>3332</v>
      </c>
      <c r="C203" s="94" t="s">
        <v>3221</v>
      </c>
      <c r="D203" s="95" t="s">
        <v>3142</v>
      </c>
      <c r="E203" s="92" t="s">
        <v>30</v>
      </c>
      <c r="F203" s="96">
        <v>726.1</v>
      </c>
      <c r="G203" s="493">
        <v>7.21</v>
      </c>
      <c r="H203" s="97">
        <f t="shared" si="14"/>
        <v>5235.1810000000005</v>
      </c>
    </row>
    <row r="204" spans="2:8" ht="30">
      <c r="B204" s="93" t="s">
        <v>3333</v>
      </c>
      <c r="C204" s="94" t="s">
        <v>1287</v>
      </c>
      <c r="D204" s="95" t="s">
        <v>3388</v>
      </c>
      <c r="E204" s="92" t="s">
        <v>30</v>
      </c>
      <c r="F204" s="96">
        <v>674</v>
      </c>
      <c r="G204" s="493">
        <v>11.02</v>
      </c>
      <c r="H204" s="97">
        <f t="shared" si="14"/>
        <v>7427.48</v>
      </c>
    </row>
    <row r="205" spans="2:8" ht="30">
      <c r="B205" s="93" t="s">
        <v>3334</v>
      </c>
      <c r="C205" s="94" t="s">
        <v>1734</v>
      </c>
      <c r="D205" s="95" t="s">
        <v>3143</v>
      </c>
      <c r="E205" s="92" t="s">
        <v>21</v>
      </c>
      <c r="F205" s="96">
        <v>32</v>
      </c>
      <c r="G205" s="493">
        <v>69.89</v>
      </c>
      <c r="H205" s="97">
        <f t="shared" si="14"/>
        <v>2236.48</v>
      </c>
    </row>
    <row r="206" spans="2:8" ht="45">
      <c r="B206" s="93" t="s">
        <v>3335</v>
      </c>
      <c r="C206" s="94" t="s">
        <v>1735</v>
      </c>
      <c r="D206" s="95" t="s">
        <v>3144</v>
      </c>
      <c r="E206" s="92" t="s">
        <v>21</v>
      </c>
      <c r="F206" s="96">
        <v>96</v>
      </c>
      <c r="G206" s="493">
        <v>218.17</v>
      </c>
      <c r="H206" s="97">
        <f t="shared" si="14"/>
        <v>20944.32</v>
      </c>
    </row>
    <row r="207" spans="2:8" ht="45">
      <c r="B207" s="93" t="s">
        <v>3336</v>
      </c>
      <c r="C207" s="94" t="s">
        <v>850</v>
      </c>
      <c r="D207" s="95" t="s">
        <v>3145</v>
      </c>
      <c r="E207" s="92" t="s">
        <v>21</v>
      </c>
      <c r="F207" s="96">
        <v>58</v>
      </c>
      <c r="G207" s="493">
        <v>149.94999999999999</v>
      </c>
      <c r="H207" s="97">
        <f t="shared" si="14"/>
        <v>8697.0999999999985</v>
      </c>
    </row>
    <row r="208" spans="2:8" ht="45">
      <c r="B208" s="93" t="s">
        <v>3337</v>
      </c>
      <c r="C208" s="94" t="s">
        <v>1442</v>
      </c>
      <c r="D208" s="95" t="s">
        <v>3146</v>
      </c>
      <c r="E208" s="92" t="s">
        <v>30</v>
      </c>
      <c r="F208" s="96">
        <v>793.2</v>
      </c>
      <c r="G208" s="493">
        <v>7.69</v>
      </c>
      <c r="H208" s="97">
        <f t="shared" si="14"/>
        <v>6099.7080000000005</v>
      </c>
    </row>
    <row r="209" spans="2:8" ht="45">
      <c r="B209" s="93" t="s">
        <v>3338</v>
      </c>
      <c r="C209" s="94" t="s">
        <v>1368</v>
      </c>
      <c r="D209" s="95" t="s">
        <v>3147</v>
      </c>
      <c r="E209" s="92" t="s">
        <v>30</v>
      </c>
      <c r="F209" s="96">
        <v>1365</v>
      </c>
      <c r="G209" s="493">
        <v>7.13</v>
      </c>
      <c r="H209" s="97">
        <f t="shared" si="14"/>
        <v>9732.4500000000007</v>
      </c>
    </row>
    <row r="210" spans="2:8" ht="30">
      <c r="B210" s="93" t="s">
        <v>3339</v>
      </c>
      <c r="C210" s="94" t="s">
        <v>867</v>
      </c>
      <c r="D210" s="95" t="s">
        <v>3148</v>
      </c>
      <c r="E210" s="92" t="s">
        <v>30</v>
      </c>
      <c r="F210" s="96">
        <v>48</v>
      </c>
      <c r="G210" s="493">
        <v>7.05</v>
      </c>
      <c r="H210" s="97">
        <f t="shared" si="14"/>
        <v>338.4</v>
      </c>
    </row>
    <row r="211" spans="2:8" ht="30">
      <c r="B211" s="93" t="s">
        <v>3340</v>
      </c>
      <c r="C211" s="94" t="s">
        <v>1448</v>
      </c>
      <c r="D211" s="95" t="s">
        <v>3389</v>
      </c>
      <c r="E211" s="92" t="s">
        <v>30</v>
      </c>
      <c r="F211" s="96">
        <v>57</v>
      </c>
      <c r="G211" s="493">
        <v>11.35</v>
      </c>
      <c r="H211" s="97">
        <f t="shared" si="14"/>
        <v>646.94999999999993</v>
      </c>
    </row>
    <row r="212" spans="2:8" ht="30">
      <c r="B212" s="93" t="s">
        <v>3341</v>
      </c>
      <c r="C212" s="94" t="s">
        <v>3222</v>
      </c>
      <c r="D212" s="95" t="s">
        <v>3149</v>
      </c>
      <c r="E212" s="92" t="s">
        <v>30</v>
      </c>
      <c r="F212" s="96">
        <v>40</v>
      </c>
      <c r="G212" s="493">
        <v>9.06</v>
      </c>
      <c r="H212" s="97">
        <f t="shared" si="14"/>
        <v>362.40000000000003</v>
      </c>
    </row>
    <row r="213" spans="2:8" ht="30">
      <c r="B213" s="93" t="s">
        <v>3342</v>
      </c>
      <c r="C213" s="94" t="s">
        <v>3223</v>
      </c>
      <c r="D213" s="95" t="s">
        <v>3150</v>
      </c>
      <c r="E213" s="92" t="s">
        <v>30</v>
      </c>
      <c r="F213" s="96">
        <v>31.8</v>
      </c>
      <c r="G213" s="493">
        <v>18.97</v>
      </c>
      <c r="H213" s="97">
        <f t="shared" si="14"/>
        <v>603.24599999999998</v>
      </c>
    </row>
    <row r="214" spans="2:8" ht="45">
      <c r="B214" s="93" t="s">
        <v>3343</v>
      </c>
      <c r="C214" s="94" t="s">
        <v>1403</v>
      </c>
      <c r="D214" s="95" t="s">
        <v>3151</v>
      </c>
      <c r="E214" s="92" t="s">
        <v>21</v>
      </c>
      <c r="F214" s="96">
        <v>180</v>
      </c>
      <c r="G214" s="493">
        <v>4.25</v>
      </c>
      <c r="H214" s="97">
        <f t="shared" si="14"/>
        <v>765</v>
      </c>
    </row>
    <row r="215" spans="2:8" ht="45">
      <c r="B215" s="93" t="s">
        <v>3344</v>
      </c>
      <c r="C215" s="94" t="s">
        <v>1477</v>
      </c>
      <c r="D215" s="95" t="s">
        <v>3152</v>
      </c>
      <c r="E215" s="92" t="s">
        <v>21</v>
      </c>
      <c r="F215" s="96">
        <v>180</v>
      </c>
      <c r="G215" s="493">
        <v>5.86</v>
      </c>
      <c r="H215" s="97">
        <f t="shared" si="14"/>
        <v>1054.8</v>
      </c>
    </row>
    <row r="216" spans="2:8" ht="30">
      <c r="B216" s="93" t="s">
        <v>3345</v>
      </c>
      <c r="C216" s="94" t="s">
        <v>869</v>
      </c>
      <c r="D216" s="95" t="s">
        <v>3153</v>
      </c>
      <c r="E216" s="92" t="s">
        <v>21</v>
      </c>
      <c r="F216" s="96">
        <v>20</v>
      </c>
      <c r="G216" s="493">
        <v>5.95</v>
      </c>
      <c r="H216" s="97">
        <f t="shared" si="14"/>
        <v>119</v>
      </c>
    </row>
    <row r="217" spans="2:8" ht="30">
      <c r="B217" s="93" t="s">
        <v>3346</v>
      </c>
      <c r="C217" s="94" t="s">
        <v>1479</v>
      </c>
      <c r="D217" s="95" t="s">
        <v>3390</v>
      </c>
      <c r="E217" s="92" t="s">
        <v>21</v>
      </c>
      <c r="F217" s="96">
        <v>20</v>
      </c>
      <c r="G217" s="493">
        <v>7.47</v>
      </c>
      <c r="H217" s="97">
        <f t="shared" si="14"/>
        <v>149.4</v>
      </c>
    </row>
    <row r="218" spans="2:8" ht="30">
      <c r="B218" s="93" t="s">
        <v>3347</v>
      </c>
      <c r="C218" s="94" t="s">
        <v>3224</v>
      </c>
      <c r="D218" s="95" t="s">
        <v>3154</v>
      </c>
      <c r="E218" s="92" t="s">
        <v>21</v>
      </c>
      <c r="F218" s="96">
        <v>14</v>
      </c>
      <c r="G218" s="493">
        <v>9.7100000000000009</v>
      </c>
      <c r="H218" s="97">
        <f t="shared" si="14"/>
        <v>135.94</v>
      </c>
    </row>
    <row r="219" spans="2:8" ht="30">
      <c r="B219" s="93" t="s">
        <v>3348</v>
      </c>
      <c r="C219" s="94" t="s">
        <v>3225</v>
      </c>
      <c r="D219" s="95" t="s">
        <v>3155</v>
      </c>
      <c r="E219" s="92" t="s">
        <v>21</v>
      </c>
      <c r="F219" s="96">
        <v>9</v>
      </c>
      <c r="G219" s="493">
        <v>18.420000000000002</v>
      </c>
      <c r="H219" s="97">
        <f t="shared" si="14"/>
        <v>165.78000000000003</v>
      </c>
    </row>
    <row r="220" spans="2:8" ht="45">
      <c r="B220" s="93" t="s">
        <v>3349</v>
      </c>
      <c r="C220" s="94" t="s">
        <v>1395</v>
      </c>
      <c r="D220" s="95" t="s">
        <v>3156</v>
      </c>
      <c r="E220" s="92" t="s">
        <v>21</v>
      </c>
      <c r="F220" s="96">
        <v>144</v>
      </c>
      <c r="G220" s="493">
        <v>7.1</v>
      </c>
      <c r="H220" s="97">
        <f t="shared" si="14"/>
        <v>1022.4</v>
      </c>
    </row>
    <row r="221" spans="2:8" ht="45">
      <c r="B221" s="93" t="s">
        <v>3350</v>
      </c>
      <c r="C221" s="94" t="s">
        <v>3226</v>
      </c>
      <c r="D221" s="95" t="s">
        <v>3157</v>
      </c>
      <c r="E221" s="92" t="s">
        <v>21</v>
      </c>
      <c r="F221" s="96">
        <v>96</v>
      </c>
      <c r="G221" s="493">
        <v>9.56</v>
      </c>
      <c r="H221" s="97">
        <f t="shared" si="14"/>
        <v>917.76</v>
      </c>
    </row>
    <row r="222" spans="2:8" ht="30">
      <c r="B222" s="93" t="s">
        <v>3351</v>
      </c>
      <c r="C222" s="94" t="s">
        <v>3231</v>
      </c>
      <c r="D222" s="95" t="s">
        <v>3158</v>
      </c>
      <c r="E222" s="92" t="s">
        <v>21</v>
      </c>
      <c r="F222" s="96">
        <v>6</v>
      </c>
      <c r="G222" s="493">
        <v>8.81</v>
      </c>
      <c r="H222" s="97">
        <f t="shared" si="14"/>
        <v>52.86</v>
      </c>
    </row>
    <row r="223" spans="2:8" ht="30">
      <c r="B223" s="93" t="s">
        <v>3352</v>
      </c>
      <c r="C223" s="94" t="s">
        <v>3227</v>
      </c>
      <c r="D223" s="95" t="s">
        <v>3159</v>
      </c>
      <c r="E223" s="92" t="s">
        <v>21</v>
      </c>
      <c r="F223" s="96">
        <v>2</v>
      </c>
      <c r="G223" s="493">
        <v>32.65</v>
      </c>
      <c r="H223" s="97">
        <f t="shared" si="14"/>
        <v>65.3</v>
      </c>
    </row>
    <row r="224" spans="2:8">
      <c r="B224" s="93" t="s">
        <v>3353</v>
      </c>
      <c r="C224" s="94" t="s">
        <v>1334</v>
      </c>
      <c r="D224" s="95" t="s">
        <v>3160</v>
      </c>
      <c r="E224" s="92" t="s">
        <v>21</v>
      </c>
      <c r="F224" s="96">
        <v>3</v>
      </c>
      <c r="G224" s="493">
        <v>48.41</v>
      </c>
      <c r="H224" s="97">
        <f t="shared" si="14"/>
        <v>145.22999999999999</v>
      </c>
    </row>
    <row r="225" spans="2:8">
      <c r="B225" s="93" t="s">
        <v>3354</v>
      </c>
      <c r="C225" s="94" t="s">
        <v>3228</v>
      </c>
      <c r="D225" s="95" t="s">
        <v>3161</v>
      </c>
      <c r="E225" s="92" t="s">
        <v>21</v>
      </c>
      <c r="F225" s="96">
        <v>3</v>
      </c>
      <c r="G225" s="493">
        <v>130.75</v>
      </c>
      <c r="H225" s="97">
        <f t="shared" si="14"/>
        <v>392.25</v>
      </c>
    </row>
    <row r="226" spans="2:8">
      <c r="B226" s="93" t="s">
        <v>3355</v>
      </c>
      <c r="C226" s="94" t="s">
        <v>1331</v>
      </c>
      <c r="D226" s="95" t="s">
        <v>3391</v>
      </c>
      <c r="E226" s="92" t="s">
        <v>30</v>
      </c>
      <c r="F226" s="96">
        <v>23</v>
      </c>
      <c r="G226" s="493">
        <v>37.369999999999997</v>
      </c>
      <c r="H226" s="97">
        <f t="shared" si="14"/>
        <v>859.51</v>
      </c>
    </row>
    <row r="227" spans="2:8">
      <c r="B227" s="93" t="s">
        <v>3356</v>
      </c>
      <c r="C227" s="94" t="s">
        <v>1736</v>
      </c>
      <c r="D227" s="95" t="s">
        <v>3162</v>
      </c>
      <c r="E227" s="92" t="s">
        <v>21</v>
      </c>
      <c r="F227" s="96">
        <v>154</v>
      </c>
      <c r="G227" s="493">
        <v>6.76</v>
      </c>
      <c r="H227" s="97">
        <f t="shared" si="14"/>
        <v>1041.04</v>
      </c>
    </row>
    <row r="228" spans="2:8" ht="45">
      <c r="B228" s="93" t="s">
        <v>3357</v>
      </c>
      <c r="C228" s="94" t="s">
        <v>1737</v>
      </c>
      <c r="D228" s="95" t="s">
        <v>3163</v>
      </c>
      <c r="E228" s="92" t="s">
        <v>21</v>
      </c>
      <c r="F228" s="96">
        <v>12</v>
      </c>
      <c r="G228" s="493">
        <v>28.55</v>
      </c>
      <c r="H228" s="97">
        <f t="shared" si="14"/>
        <v>342.6</v>
      </c>
    </row>
    <row r="229" spans="2:8">
      <c r="B229" s="93" t="s">
        <v>3358</v>
      </c>
      <c r="C229" s="94" t="s">
        <v>1739</v>
      </c>
      <c r="D229" s="95" t="s">
        <v>3164</v>
      </c>
      <c r="E229" s="92" t="s">
        <v>21</v>
      </c>
      <c r="F229" s="96">
        <v>636</v>
      </c>
      <c r="G229" s="493">
        <v>1.63</v>
      </c>
      <c r="H229" s="97">
        <f t="shared" si="14"/>
        <v>1036.6799999999998</v>
      </c>
    </row>
    <row r="230" spans="2:8">
      <c r="B230" s="93" t="s">
        <v>3359</v>
      </c>
      <c r="C230" s="94" t="s">
        <v>1738</v>
      </c>
      <c r="D230" s="95" t="s">
        <v>3165</v>
      </c>
      <c r="E230" s="92" t="s">
        <v>21</v>
      </c>
      <c r="F230" s="96">
        <v>12</v>
      </c>
      <c r="G230" s="493">
        <v>1.95</v>
      </c>
      <c r="H230" s="97">
        <f t="shared" si="14"/>
        <v>23.4</v>
      </c>
    </row>
    <row r="231" spans="2:8">
      <c r="B231" s="93" t="s">
        <v>3360</v>
      </c>
      <c r="C231" s="94" t="s">
        <v>848</v>
      </c>
      <c r="D231" s="95" t="s">
        <v>3166</v>
      </c>
      <c r="E231" s="92" t="s">
        <v>21</v>
      </c>
      <c r="F231" s="96">
        <v>2</v>
      </c>
      <c r="G231" s="493">
        <v>7.35</v>
      </c>
      <c r="H231" s="97">
        <f t="shared" si="14"/>
        <v>14.7</v>
      </c>
    </row>
    <row r="232" spans="2:8" ht="30">
      <c r="B232" s="93" t="s">
        <v>3393</v>
      </c>
      <c r="C232" s="94" t="s">
        <v>1740</v>
      </c>
      <c r="D232" s="95" t="s">
        <v>3167</v>
      </c>
      <c r="E232" s="92" t="s">
        <v>21</v>
      </c>
      <c r="F232" s="96">
        <v>906</v>
      </c>
      <c r="G232" s="493">
        <v>3.88</v>
      </c>
      <c r="H232" s="97">
        <f t="shared" si="14"/>
        <v>3515.2799999999997</v>
      </c>
    </row>
    <row r="233" spans="2:8">
      <c r="B233" s="93" t="s">
        <v>3394</v>
      </c>
      <c r="C233" s="94" t="s">
        <v>3229</v>
      </c>
      <c r="D233" s="95" t="s">
        <v>3168</v>
      </c>
      <c r="E233" s="92" t="s">
        <v>21</v>
      </c>
      <c r="F233" s="96">
        <v>6</v>
      </c>
      <c r="G233" s="493">
        <v>212.62</v>
      </c>
      <c r="H233" s="97">
        <f t="shared" si="14"/>
        <v>1275.72</v>
      </c>
    </row>
    <row r="234" spans="2:8">
      <c r="B234" s="93" t="s">
        <v>3395</v>
      </c>
      <c r="C234" s="94" t="s">
        <v>1496</v>
      </c>
      <c r="D234" s="95" t="s">
        <v>3169</v>
      </c>
      <c r="E234" s="92" t="s">
        <v>21</v>
      </c>
      <c r="F234" s="96">
        <v>1</v>
      </c>
      <c r="G234" s="493">
        <v>356.76</v>
      </c>
      <c r="H234" s="97">
        <f t="shared" si="14"/>
        <v>356.76</v>
      </c>
    </row>
    <row r="235" spans="2:8">
      <c r="B235" s="93" t="s">
        <v>3396</v>
      </c>
      <c r="C235" s="94" t="s">
        <v>896</v>
      </c>
      <c r="D235" s="95" t="s">
        <v>3051</v>
      </c>
      <c r="E235" s="92" t="s">
        <v>24</v>
      </c>
      <c r="F235" s="96">
        <v>19.59</v>
      </c>
      <c r="G235" s="493">
        <v>55.03</v>
      </c>
      <c r="H235" s="97">
        <f t="shared" si="14"/>
        <v>1078.0377000000001</v>
      </c>
    </row>
    <row r="236" spans="2:8">
      <c r="B236" s="93" t="s">
        <v>3397</v>
      </c>
      <c r="C236" s="94" t="s">
        <v>1725</v>
      </c>
      <c r="D236" s="95" t="s">
        <v>1217</v>
      </c>
      <c r="E236" s="92" t="s">
        <v>24</v>
      </c>
      <c r="F236" s="96">
        <v>19.59</v>
      </c>
      <c r="G236" s="493">
        <v>19.29</v>
      </c>
      <c r="H236" s="97">
        <f t="shared" si="14"/>
        <v>377.89109999999999</v>
      </c>
    </row>
    <row r="237" spans="2:8" ht="15.75">
      <c r="B237" s="75">
        <v>17</v>
      </c>
      <c r="C237" s="76"/>
      <c r="D237" s="83" t="s">
        <v>2936</v>
      </c>
      <c r="E237" s="77"/>
      <c r="F237" s="78"/>
      <c r="G237" s="79"/>
      <c r="H237" s="80">
        <f>SUM(H238:H238)</f>
        <v>7210.3045000000002</v>
      </c>
    </row>
    <row r="238" spans="2:8" ht="15.75" thickBot="1">
      <c r="B238" s="119" t="s">
        <v>3361</v>
      </c>
      <c r="C238" s="120" t="s">
        <v>902</v>
      </c>
      <c r="D238" s="121" t="s">
        <v>252</v>
      </c>
      <c r="E238" s="146" t="s">
        <v>18</v>
      </c>
      <c r="F238" s="122">
        <v>3353.63</v>
      </c>
      <c r="G238" s="122">
        <v>2.15</v>
      </c>
      <c r="H238" s="123">
        <f>F238*G238</f>
        <v>7210.3045000000002</v>
      </c>
    </row>
    <row r="239" spans="2:8" ht="15.75" customHeight="1">
      <c r="B239" s="525" t="s">
        <v>2829</v>
      </c>
      <c r="C239" s="526"/>
      <c r="D239" s="526"/>
      <c r="E239" s="526"/>
      <c r="F239" s="526"/>
      <c r="G239" s="527"/>
      <c r="H239" s="104">
        <f>H21+H39+H42+H53+H59+H65+H71+H77+H88+H92+H94+H106+H116+H122+H130+H179+H237</f>
        <v>1902248.4226177449</v>
      </c>
    </row>
    <row r="240" spans="2:8" ht="15.75" customHeight="1">
      <c r="B240" s="528" t="s">
        <v>2828</v>
      </c>
      <c r="C240" s="529"/>
      <c r="D240" s="529"/>
      <c r="E240" s="529"/>
      <c r="F240" s="529"/>
      <c r="G240" s="530"/>
      <c r="H240" s="105">
        <f>H239*0.2628</f>
        <v>499910.8854639433</v>
      </c>
    </row>
    <row r="241" spans="2:8" ht="15.75" customHeight="1">
      <c r="B241" s="528" t="s">
        <v>2831</v>
      </c>
      <c r="C241" s="529"/>
      <c r="D241" s="529"/>
      <c r="E241" s="529"/>
      <c r="F241" s="529"/>
      <c r="G241" s="530"/>
      <c r="H241" s="105">
        <f>H240+H239</f>
        <v>2402159.3080816884</v>
      </c>
    </row>
    <row r="242" spans="2:8" ht="16.5" customHeight="1" thickBot="1">
      <c r="B242" s="519" t="s">
        <v>2830</v>
      </c>
      <c r="C242" s="520"/>
      <c r="D242" s="520"/>
      <c r="E242" s="520"/>
      <c r="F242" s="520"/>
      <c r="G242" s="521"/>
      <c r="H242" s="106" t="s">
        <v>3114</v>
      </c>
    </row>
    <row r="243" spans="2:8" ht="15.75">
      <c r="B243" s="522" t="s">
        <v>3410</v>
      </c>
      <c r="C243" s="522"/>
      <c r="D243" s="522"/>
      <c r="E243" s="522"/>
      <c r="F243" s="522"/>
      <c r="G243" s="522"/>
      <c r="H243" s="522"/>
    </row>
    <row r="244" spans="2:8">
      <c r="B244" s="124"/>
    </row>
    <row r="245" spans="2:8">
      <c r="B245" s="124" t="s">
        <v>2832</v>
      </c>
      <c r="C245" s="523" t="s">
        <v>3405</v>
      </c>
      <c r="D245" s="523"/>
      <c r="E245" s="523"/>
      <c r="F245" s="523"/>
      <c r="G245" s="523"/>
      <c r="H245" s="523"/>
    </row>
    <row r="246" spans="2:8" ht="48.75" customHeight="1">
      <c r="B246" s="124" t="s">
        <v>2833</v>
      </c>
      <c r="C246" s="524" t="s">
        <v>3406</v>
      </c>
      <c r="D246" s="524"/>
      <c r="E246" s="524"/>
      <c r="F246" s="524"/>
      <c r="G246" s="524"/>
      <c r="H246" s="524"/>
    </row>
    <row r="247" spans="2:8">
      <c r="B247" s="107"/>
      <c r="C247" s="108"/>
      <c r="D247" s="332"/>
      <c r="E247" s="333"/>
      <c r="F247" s="107"/>
      <c r="G247" s="107"/>
      <c r="H247" s="107"/>
    </row>
    <row r="248" spans="2:8">
      <c r="B248" s="107"/>
      <c r="C248" s="108"/>
      <c r="D248" s="332"/>
      <c r="E248" s="333"/>
      <c r="F248" s="107"/>
      <c r="G248" s="107"/>
      <c r="H248" s="107"/>
    </row>
    <row r="249" spans="2:8">
      <c r="B249" s="107"/>
      <c r="C249" s="108"/>
      <c r="D249" s="332"/>
      <c r="E249" s="333"/>
      <c r="F249" s="107"/>
      <c r="G249" s="107"/>
      <c r="H249" s="107"/>
    </row>
    <row r="250" spans="2:8">
      <c r="B250" s="107"/>
      <c r="C250" s="108"/>
      <c r="D250" s="332"/>
      <c r="E250" s="333"/>
      <c r="F250" s="107"/>
      <c r="G250" s="107"/>
      <c r="H250" s="107"/>
    </row>
    <row r="251" spans="2:8">
      <c r="B251" s="107"/>
      <c r="C251" s="108"/>
      <c r="D251" s="332"/>
      <c r="E251" s="333"/>
      <c r="F251" s="107"/>
      <c r="G251" s="107"/>
      <c r="H251" s="107"/>
    </row>
    <row r="252" spans="2:8">
      <c r="B252" s="107"/>
      <c r="C252" s="108"/>
      <c r="D252" s="332"/>
      <c r="E252" s="333"/>
      <c r="F252" s="107"/>
      <c r="G252" s="107"/>
      <c r="H252" s="107"/>
    </row>
    <row r="253" spans="2:8">
      <c r="B253" s="107"/>
      <c r="C253" s="108"/>
      <c r="D253" s="332"/>
      <c r="E253" s="333"/>
      <c r="F253" s="107"/>
      <c r="G253" s="107"/>
      <c r="H253" s="107"/>
    </row>
    <row r="254" spans="2:8">
      <c r="B254" s="107"/>
      <c r="C254" s="108"/>
      <c r="D254" s="332"/>
      <c r="E254" s="333"/>
      <c r="F254" s="107"/>
      <c r="G254" s="107"/>
      <c r="H254" s="107"/>
    </row>
    <row r="255" spans="2:8">
      <c r="B255" s="107"/>
      <c r="C255" s="108"/>
      <c r="D255" s="332"/>
      <c r="E255" s="333"/>
      <c r="F255" s="107"/>
      <c r="G255" s="107"/>
      <c r="H255" s="107"/>
    </row>
    <row r="256" spans="2:8">
      <c r="B256" s="107"/>
      <c r="C256" s="108"/>
      <c r="D256" s="332"/>
      <c r="E256" s="333"/>
      <c r="F256" s="107"/>
      <c r="G256" s="107"/>
      <c r="H256" s="107"/>
    </row>
    <row r="257" spans="2:8" ht="15.75" customHeight="1">
      <c r="B257" s="518" t="s">
        <v>2839</v>
      </c>
      <c r="C257" s="518"/>
      <c r="D257" s="518"/>
      <c r="E257" s="518"/>
      <c r="F257" s="518"/>
      <c r="G257" s="518"/>
      <c r="H257" s="518"/>
    </row>
    <row r="258" spans="2:8" ht="15.75" customHeight="1">
      <c r="B258" s="518" t="s">
        <v>2840</v>
      </c>
      <c r="C258" s="518"/>
      <c r="D258" s="518"/>
      <c r="E258" s="518"/>
      <c r="F258" s="518"/>
      <c r="G258" s="518"/>
      <c r="H258" s="518"/>
    </row>
    <row r="259" spans="2:8" ht="15.75" customHeight="1">
      <c r="B259" s="518" t="s">
        <v>2841</v>
      </c>
      <c r="C259" s="518"/>
      <c r="D259" s="518"/>
      <c r="E259" s="518"/>
      <c r="F259" s="518"/>
      <c r="G259" s="518"/>
      <c r="H259" s="518"/>
    </row>
    <row r="260" spans="2:8">
      <c r="B260" s="107"/>
      <c r="C260" s="108"/>
      <c r="D260" s="332"/>
      <c r="E260" s="333"/>
      <c r="F260" s="107"/>
      <c r="G260" s="107"/>
      <c r="H260" s="107"/>
    </row>
    <row r="261" spans="2:8">
      <c r="B261" s="107"/>
      <c r="C261" s="108"/>
      <c r="D261" s="332"/>
      <c r="E261" s="333"/>
      <c r="F261" s="107"/>
      <c r="G261" s="107"/>
      <c r="H261" s="107"/>
    </row>
    <row r="262" spans="2:8">
      <c r="B262" s="107"/>
      <c r="C262" s="108"/>
      <c r="D262" s="332"/>
      <c r="E262" s="333"/>
      <c r="F262" s="107"/>
      <c r="G262" s="107"/>
      <c r="H262" s="107"/>
    </row>
    <row r="263" spans="2:8">
      <c r="B263" s="107"/>
      <c r="C263" s="108"/>
      <c r="D263" s="332"/>
      <c r="E263" s="333"/>
      <c r="F263" s="107"/>
      <c r="G263" s="107"/>
      <c r="H263" s="107"/>
    </row>
    <row r="264" spans="2:8">
      <c r="B264" s="107"/>
      <c r="C264" s="108"/>
      <c r="D264" s="332"/>
      <c r="E264" s="333"/>
      <c r="F264" s="107"/>
      <c r="G264" s="107"/>
      <c r="H264" s="107"/>
    </row>
    <row r="265" spans="2:8">
      <c r="B265" s="107"/>
      <c r="C265" s="108"/>
      <c r="D265" s="332"/>
      <c r="E265" s="333"/>
      <c r="F265" s="107"/>
      <c r="G265" s="107"/>
      <c r="H265" s="107"/>
    </row>
    <row r="266" spans="2:8">
      <c r="B266" s="107"/>
      <c r="C266" s="108"/>
      <c r="D266" s="332"/>
      <c r="E266" s="333"/>
      <c r="F266" s="107"/>
      <c r="G266" s="107"/>
      <c r="H266" s="107"/>
    </row>
  </sheetData>
  <autoFilter ref="B1:H266"/>
  <mergeCells count="20">
    <mergeCell ref="B239:G239"/>
    <mergeCell ref="B241:G241"/>
    <mergeCell ref="B240:G240"/>
    <mergeCell ref="B9:H9"/>
    <mergeCell ref="B10:H10"/>
    <mergeCell ref="B11:H11"/>
    <mergeCell ref="B12:H12"/>
    <mergeCell ref="B13:H13"/>
    <mergeCell ref="D19:E19"/>
    <mergeCell ref="B15:H15"/>
    <mergeCell ref="C16:H16"/>
    <mergeCell ref="C17:D17"/>
    <mergeCell ref="C18:D18"/>
    <mergeCell ref="B257:H257"/>
    <mergeCell ref="B258:H258"/>
    <mergeCell ref="B259:H259"/>
    <mergeCell ref="B242:G242"/>
    <mergeCell ref="B243:H243"/>
    <mergeCell ref="C245:H245"/>
    <mergeCell ref="C246:H246"/>
  </mergeCells>
  <conditionalFormatting sqref="I152:J153">
    <cfRule type="expression" dxfId="93" priority="77" stopIfTrue="1">
      <formula>AND($A152&lt;&gt;"COMPOSICAO",$A152&lt;&gt;"INSUMO",$A152&lt;&gt;"")</formula>
    </cfRule>
    <cfRule type="expression" dxfId="92" priority="78" stopIfTrue="1">
      <formula>AND(OR($A152="COMPOSICAO",$A152="INSUMO",$A152&lt;&gt;""),$A152&lt;&gt;"")</formula>
    </cfRule>
  </conditionalFormatting>
  <conditionalFormatting sqref="D34 C31:D33">
    <cfRule type="expression" dxfId="91" priority="4524" stopIfTrue="1">
      <formula>AND(#REF!&lt;&gt;"COMPOSICAO",#REF!&lt;&gt;"INSUMO",#REF!&lt;&gt;"")</formula>
    </cfRule>
    <cfRule type="expression" dxfId="90" priority="4525" stopIfTrue="1">
      <formula>AND(OR(#REF!="COMPOSICAO",#REF!="INSUMO",#REF!&lt;&gt;""),#REF!&lt;&gt;"")</formula>
    </cfRule>
  </conditionalFormatting>
  <conditionalFormatting sqref="D35">
    <cfRule type="expression" dxfId="89" priority="4530" stopIfTrue="1">
      <formula>AND(#REF!&lt;&gt;"COMPOSICAO",#REF!&lt;&gt;"INSUMO",#REF!&lt;&gt;"")</formula>
    </cfRule>
    <cfRule type="expression" dxfId="88" priority="4531" stopIfTrue="1">
      <formula>AND(OR(#REF!="COMPOSICAO",#REF!="INSUMO",#REF!&lt;&gt;""),#REF!&lt;&gt;"")</formula>
    </cfRule>
  </conditionalFormatting>
  <conditionalFormatting sqref="D36">
    <cfRule type="expression" dxfId="87" priority="27" stopIfTrue="1">
      <formula>AND(#REF!&lt;&gt;"COMPOSICAO",#REF!&lt;&gt;"INSUMO",#REF!&lt;&gt;"")</formula>
    </cfRule>
    <cfRule type="expression" dxfId="86" priority="28" stopIfTrue="1">
      <formula>AND(OR(#REF!="COMPOSICAO",#REF!="INSUMO",#REF!&lt;&gt;""),#REF!&lt;&gt;"")</formula>
    </cfRule>
  </conditionalFormatting>
  <pageMargins left="0.51181102362204722" right="0.51181102362204722" top="0.78740157480314965" bottom="0.78740157480314965" header="0.51181102362204722" footer="0.51181102362204722"/>
  <pageSetup paperSize="9" scale="53" firstPageNumber="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9"/>
  <sheetViews>
    <sheetView view="pageBreakPreview" topLeftCell="A88" zoomScale="90" zoomScaleNormal="100" zoomScalePageLayoutView="90" workbookViewId="0">
      <selection activeCell="A70" sqref="A70"/>
    </sheetView>
  </sheetViews>
  <sheetFormatPr defaultRowHeight="15"/>
  <cols>
    <col min="1" max="1" width="3.140625"/>
    <col min="2" max="2" width="23"/>
    <col min="3" max="3" width="69" style="1"/>
    <col min="4" max="4" width="9" style="2"/>
    <col min="5" max="5" width="10.42578125"/>
    <col min="6" max="6" width="14.85546875"/>
    <col min="7" max="7" width="8.42578125"/>
    <col min="8" max="8" width="12.7109375"/>
    <col min="9" max="1025" width="8.42578125"/>
  </cols>
  <sheetData>
    <row r="1" spans="2:12">
      <c r="C1"/>
      <c r="D1"/>
    </row>
    <row r="2" spans="2:12" ht="45.75" customHeight="1">
      <c r="B2" s="540" t="s">
        <v>0</v>
      </c>
      <c r="C2" s="540"/>
      <c r="D2" s="540"/>
      <c r="E2" s="540"/>
      <c r="F2" s="540"/>
      <c r="G2" s="540"/>
    </row>
    <row r="3" spans="2:12" ht="37.5" customHeight="1">
      <c r="B3" s="3" t="s">
        <v>1</v>
      </c>
      <c r="C3" s="541" t="s">
        <v>2</v>
      </c>
      <c r="D3" s="541"/>
      <c r="E3" s="541"/>
      <c r="F3" s="541"/>
      <c r="G3" s="541"/>
      <c r="H3" s="4"/>
      <c r="I3" s="5"/>
      <c r="J3" s="6"/>
      <c r="K3" s="7"/>
      <c r="L3" s="8"/>
    </row>
    <row r="4" spans="2:12" ht="17.25" customHeight="1">
      <c r="B4" s="3" t="s">
        <v>3</v>
      </c>
      <c r="C4" s="9" t="s">
        <v>4</v>
      </c>
      <c r="D4" s="10"/>
      <c r="E4" s="11"/>
      <c r="F4" s="12" t="s">
        <v>5</v>
      </c>
      <c r="G4" s="13"/>
      <c r="H4" s="14"/>
      <c r="I4" s="15"/>
      <c r="J4" s="16"/>
      <c r="K4" s="17"/>
      <c r="L4" s="18"/>
    </row>
    <row r="5" spans="2:12" ht="19.5" customHeight="1">
      <c r="B5" s="19" t="s">
        <v>6</v>
      </c>
      <c r="C5" s="20" t="s">
        <v>7</v>
      </c>
      <c r="D5" s="21"/>
      <c r="E5" s="22"/>
      <c r="F5" s="23" t="s">
        <v>8</v>
      </c>
      <c r="G5" s="24" t="s">
        <v>9</v>
      </c>
      <c r="H5" s="25"/>
      <c r="I5" s="25"/>
      <c r="J5" s="26"/>
      <c r="K5" s="27"/>
      <c r="L5" s="28"/>
    </row>
    <row r="6" spans="2:12" ht="15" customHeight="1">
      <c r="B6" s="29"/>
      <c r="C6" s="542" t="s">
        <v>10</v>
      </c>
      <c r="D6" s="542"/>
      <c r="E6" s="30"/>
      <c r="F6" s="31"/>
      <c r="G6" s="32"/>
      <c r="H6" s="25"/>
      <c r="I6" s="25"/>
      <c r="J6" s="25"/>
      <c r="K6" s="25"/>
      <c r="L6" s="25"/>
    </row>
    <row r="7" spans="2:12">
      <c r="B7" s="33" t="s">
        <v>11</v>
      </c>
      <c r="C7" s="34" t="s">
        <v>12</v>
      </c>
      <c r="D7" s="35" t="s">
        <v>13</v>
      </c>
      <c r="E7" s="34" t="s">
        <v>14</v>
      </c>
      <c r="F7" s="34" t="s">
        <v>15</v>
      </c>
      <c r="G7" s="36" t="s">
        <v>16</v>
      </c>
      <c r="H7" s="25"/>
      <c r="I7" s="25"/>
      <c r="J7" s="25"/>
      <c r="K7" s="25"/>
      <c r="L7" s="25"/>
    </row>
    <row r="8" spans="2:12">
      <c r="B8" s="37"/>
      <c r="C8" s="38" t="s">
        <v>17</v>
      </c>
      <c r="D8" s="39"/>
      <c r="E8" s="40"/>
      <c r="F8" s="41"/>
      <c r="G8" s="42" t="e">
        <f>SUM(G9:G17)</f>
        <v>#REF!</v>
      </c>
      <c r="H8" s="25"/>
      <c r="I8" s="25"/>
      <c r="J8" s="25"/>
      <c r="K8" s="25"/>
      <c r="L8" s="25"/>
    </row>
    <row r="9" spans="2:12" ht="56.25" customHeight="1">
      <c r="B9" s="44">
        <v>73672</v>
      </c>
      <c r="C9" s="43" t="s">
        <v>42</v>
      </c>
      <c r="D9" s="35" t="s">
        <v>18</v>
      </c>
      <c r="E9" s="34"/>
      <c r="F9" s="34">
        <f>'Composição Unitária'!H22</f>
        <v>0.42346699999999998</v>
      </c>
      <c r="G9" s="36">
        <f>E9*F9</f>
        <v>0</v>
      </c>
    </row>
    <row r="10" spans="2:12">
      <c r="B10" s="56"/>
      <c r="C10" s="34" t="s">
        <v>19</v>
      </c>
      <c r="D10" s="35" t="s">
        <v>20</v>
      </c>
      <c r="E10" s="34"/>
      <c r="F10" s="34"/>
      <c r="G10" s="36">
        <f>E10*F10</f>
        <v>0</v>
      </c>
    </row>
    <row r="11" spans="2:12" ht="59.25" customHeight="1">
      <c r="B11" s="44" t="s">
        <v>43</v>
      </c>
      <c r="C11" s="43" t="s">
        <v>44</v>
      </c>
      <c r="D11" s="35" t="s">
        <v>21</v>
      </c>
      <c r="E11" s="34"/>
      <c r="F11" s="34">
        <f>'Composição Unitária'!H32</f>
        <v>1266.0068823249999</v>
      </c>
      <c r="G11" s="36">
        <f>E11*F11</f>
        <v>0</v>
      </c>
    </row>
    <row r="12" spans="2:12" ht="38.25">
      <c r="B12" s="44" t="s">
        <v>45</v>
      </c>
      <c r="C12" s="43" t="s">
        <v>46</v>
      </c>
      <c r="D12" s="35" t="s">
        <v>18</v>
      </c>
      <c r="E12" s="34"/>
      <c r="F12" s="34" t="e">
        <f>'Composição Unitária'!#REF!</f>
        <v>#REF!</v>
      </c>
      <c r="G12" s="36" t="e">
        <f>E12*F12</f>
        <v>#REF!</v>
      </c>
    </row>
    <row r="13" spans="2:12" ht="25.5">
      <c r="B13" s="44" t="s">
        <v>47</v>
      </c>
      <c r="C13" s="43" t="s">
        <v>48</v>
      </c>
      <c r="D13" s="35" t="s">
        <v>18</v>
      </c>
      <c r="E13" s="34"/>
      <c r="F13" s="34" t="e">
        <f>'Composição Unitária'!#REF!</f>
        <v>#REF!</v>
      </c>
      <c r="G13" s="36"/>
    </row>
    <row r="14" spans="2:12" ht="38.25">
      <c r="B14" s="44" t="s">
        <v>49</v>
      </c>
      <c r="C14" s="43" t="s">
        <v>22</v>
      </c>
      <c r="D14" s="35" t="s">
        <v>18</v>
      </c>
      <c r="E14" s="34"/>
      <c r="F14" s="34" t="e">
        <f>'Composição Unitária'!#REF!</f>
        <v>#REF!</v>
      </c>
      <c r="G14" s="36"/>
    </row>
    <row r="15" spans="2:12" ht="38.25">
      <c r="B15" s="44" t="s">
        <v>50</v>
      </c>
      <c r="C15" s="43" t="s">
        <v>51</v>
      </c>
      <c r="D15" s="35" t="s">
        <v>18</v>
      </c>
      <c r="E15" s="34"/>
      <c r="F15" s="34" t="e">
        <f>'Composição Unitária'!#REF!</f>
        <v>#REF!</v>
      </c>
      <c r="G15" s="36"/>
    </row>
    <row r="16" spans="2:12">
      <c r="B16" s="33" t="s">
        <v>52</v>
      </c>
      <c r="C16" s="43" t="s">
        <v>53</v>
      </c>
      <c r="D16" s="35" t="s">
        <v>18</v>
      </c>
      <c r="E16" s="34"/>
      <c r="F16" s="34">
        <f>'Composição Unitária'!H53</f>
        <v>249.9579</v>
      </c>
      <c r="G16" s="36">
        <f>E16*F16</f>
        <v>0</v>
      </c>
    </row>
    <row r="17" spans="2:7" ht="25.5">
      <c r="B17" s="33" t="s">
        <v>54</v>
      </c>
      <c r="C17" s="43" t="s">
        <v>55</v>
      </c>
      <c r="D17" s="35" t="s">
        <v>24</v>
      </c>
      <c r="E17" s="34"/>
      <c r="F17" s="34">
        <f>'Composição Unitária'!H62</f>
        <v>6.5542000000000007</v>
      </c>
      <c r="G17" s="36">
        <f>E17*F17</f>
        <v>0</v>
      </c>
    </row>
    <row r="18" spans="2:7">
      <c r="B18" s="37"/>
      <c r="C18" s="38" t="s">
        <v>23</v>
      </c>
      <c r="D18" s="39"/>
      <c r="E18" s="40"/>
      <c r="F18" s="41"/>
      <c r="G18" s="42">
        <f>SUM(G19:G21)</f>
        <v>0</v>
      </c>
    </row>
    <row r="19" spans="2:7" ht="27.6" customHeight="1">
      <c r="B19" s="33" t="s">
        <v>56</v>
      </c>
      <c r="C19" s="43" t="s">
        <v>57</v>
      </c>
      <c r="D19" s="35" t="s">
        <v>24</v>
      </c>
      <c r="E19" s="34"/>
      <c r="F19" s="34">
        <f>'Composição Unitária'!H71</f>
        <v>32.920499999999997</v>
      </c>
      <c r="G19" s="36">
        <f>E19*F19</f>
        <v>0</v>
      </c>
    </row>
    <row r="20" spans="2:7" s="46" customFormat="1" ht="25.5">
      <c r="B20" s="44">
        <v>55835</v>
      </c>
      <c r="C20" s="43" t="s">
        <v>58</v>
      </c>
      <c r="D20" s="35" t="s">
        <v>24</v>
      </c>
      <c r="E20" s="34"/>
      <c r="F20" s="34">
        <f>'Composição Unitária'!H74</f>
        <v>45.185000000000002</v>
      </c>
      <c r="G20" s="36">
        <f>E20*F20</f>
        <v>0</v>
      </c>
    </row>
    <row r="21" spans="2:7" ht="38.25">
      <c r="B21" s="44" t="s">
        <v>59</v>
      </c>
      <c r="C21" s="43" t="s">
        <v>60</v>
      </c>
      <c r="D21" s="35" t="s">
        <v>24</v>
      </c>
      <c r="E21" s="34"/>
      <c r="F21" s="34">
        <f>'Composição Unitária'!H77</f>
        <v>29.554449999999999</v>
      </c>
      <c r="G21" s="36">
        <f>E21*F21</f>
        <v>0</v>
      </c>
    </row>
    <row r="22" spans="2:7">
      <c r="B22" s="37"/>
      <c r="C22" s="38" t="s">
        <v>25</v>
      </c>
      <c r="D22" s="39"/>
      <c r="E22" s="40"/>
      <c r="F22" s="41"/>
      <c r="G22" s="42">
        <f>SUM(G23:G35)</f>
        <v>0</v>
      </c>
    </row>
    <row r="23" spans="2:7" ht="25.5">
      <c r="B23" s="33" t="s">
        <v>61</v>
      </c>
      <c r="C23" s="43" t="s">
        <v>62</v>
      </c>
      <c r="D23" s="35" t="s">
        <v>18</v>
      </c>
      <c r="E23" s="34"/>
      <c r="F23" s="34">
        <f>'Composição Unitária'!H84</f>
        <v>14.816000000000001</v>
      </c>
      <c r="G23" s="36">
        <f>E23*F23</f>
        <v>0</v>
      </c>
    </row>
    <row r="24" spans="2:7" ht="25.5">
      <c r="B24" s="33" t="s">
        <v>63</v>
      </c>
      <c r="C24" s="43" t="s">
        <v>64</v>
      </c>
      <c r="D24" s="35" t="s">
        <v>24</v>
      </c>
      <c r="E24" s="34"/>
      <c r="F24" s="34">
        <f>'Composição Unitária'!H89</f>
        <v>361.50550000000004</v>
      </c>
      <c r="G24" s="36">
        <f>E24*F24</f>
        <v>0</v>
      </c>
    </row>
    <row r="25" spans="2:7">
      <c r="B25" s="57" t="s">
        <v>65</v>
      </c>
      <c r="C25" s="58" t="s">
        <v>66</v>
      </c>
      <c r="D25" s="59" t="s">
        <v>24</v>
      </c>
      <c r="E25" s="60"/>
      <c r="F25" s="60"/>
      <c r="G25" s="61">
        <f>E25*F25</f>
        <v>0</v>
      </c>
    </row>
    <row r="26" spans="2:7">
      <c r="B26" s="62" t="s">
        <v>67</v>
      </c>
      <c r="C26" s="63" t="s">
        <v>68</v>
      </c>
      <c r="D26" s="64" t="s">
        <v>18</v>
      </c>
      <c r="E26" s="65"/>
      <c r="F26" s="66"/>
      <c r="G26" s="67">
        <f>E26*F26</f>
        <v>0</v>
      </c>
    </row>
    <row r="27" spans="2:7" ht="25.5">
      <c r="B27" s="44">
        <v>5970</v>
      </c>
      <c r="C27" s="43" t="s">
        <v>69</v>
      </c>
      <c r="D27" s="35" t="s">
        <v>18</v>
      </c>
      <c r="E27" s="34"/>
      <c r="F27" s="34">
        <f>'Composição Unitária'!H97</f>
        <v>26.717930000000003</v>
      </c>
      <c r="G27" s="36">
        <f>E27*F27</f>
        <v>0</v>
      </c>
    </row>
    <row r="28" spans="2:7" ht="51">
      <c r="B28" s="44">
        <v>92915</v>
      </c>
      <c r="C28" s="43" t="s">
        <v>70</v>
      </c>
      <c r="D28" s="35" t="s">
        <v>26</v>
      </c>
      <c r="E28" s="34"/>
      <c r="F28" s="34">
        <f>'Composição Unitária'!H106</f>
        <v>11.608875999999999</v>
      </c>
      <c r="G28" s="36"/>
    </row>
    <row r="29" spans="2:7" ht="51">
      <c r="B29" s="44">
        <v>92916</v>
      </c>
      <c r="C29" s="43" t="s">
        <v>71</v>
      </c>
      <c r="D29" s="35" t="s">
        <v>26</v>
      </c>
      <c r="E29" s="34"/>
      <c r="F29" s="34">
        <f>'Composição Unitária'!H113</f>
        <v>10.668457000000002</v>
      </c>
      <c r="G29" s="36"/>
    </row>
    <row r="30" spans="2:7" ht="51">
      <c r="B30" s="44">
        <v>92917</v>
      </c>
      <c r="C30" s="43" t="s">
        <v>72</v>
      </c>
      <c r="D30" s="35" t="s">
        <v>26</v>
      </c>
      <c r="E30" s="34"/>
      <c r="F30" s="34">
        <f>'Composição Unitária'!H120</f>
        <v>10.256072000000001</v>
      </c>
      <c r="G30" s="36"/>
    </row>
    <row r="31" spans="2:7" ht="51">
      <c r="B31" s="44">
        <v>92919</v>
      </c>
      <c r="C31" s="43" t="s">
        <v>73</v>
      </c>
      <c r="D31" s="35" t="s">
        <v>26</v>
      </c>
      <c r="E31" s="34"/>
      <c r="F31" s="34">
        <f>'Composição Unitária'!H127</f>
        <v>8.3340230000000002</v>
      </c>
      <c r="G31" s="36"/>
    </row>
    <row r="32" spans="2:7" ht="51">
      <c r="B32" s="44">
        <v>92921</v>
      </c>
      <c r="C32" s="43" t="s">
        <v>74</v>
      </c>
      <c r="D32" s="35" t="s">
        <v>26</v>
      </c>
      <c r="E32" s="34"/>
      <c r="F32" s="34">
        <f>'Composição Unitária'!H134</f>
        <v>6.9351470000000015</v>
      </c>
      <c r="G32" s="36"/>
    </row>
    <row r="33" spans="2:7" ht="51">
      <c r="B33" s="44">
        <v>92922</v>
      </c>
      <c r="C33" s="43" t="s">
        <v>75</v>
      </c>
      <c r="D33" s="35" t="s">
        <v>26</v>
      </c>
      <c r="E33" s="34"/>
      <c r="F33" s="34">
        <f>'Composição Unitária'!H141</f>
        <v>5.5088610000000005</v>
      </c>
      <c r="G33" s="36"/>
    </row>
    <row r="34" spans="2:7">
      <c r="B34" s="45"/>
      <c r="C34" s="58" t="s">
        <v>76</v>
      </c>
      <c r="D34" s="59" t="s">
        <v>26</v>
      </c>
      <c r="E34" s="60"/>
      <c r="F34" s="34"/>
      <c r="G34" s="36">
        <f>E34*F34</f>
        <v>0</v>
      </c>
    </row>
    <row r="35" spans="2:7">
      <c r="B35" s="45"/>
      <c r="C35" s="58" t="s">
        <v>77</v>
      </c>
      <c r="D35" s="59" t="s">
        <v>26</v>
      </c>
      <c r="E35" s="60"/>
      <c r="F35" s="34"/>
      <c r="G35" s="36">
        <f>E35*F35</f>
        <v>0</v>
      </c>
    </row>
    <row r="36" spans="2:7">
      <c r="B36" s="47"/>
      <c r="C36" s="48" t="s">
        <v>27</v>
      </c>
      <c r="D36" s="40"/>
      <c r="E36" s="41"/>
      <c r="F36" s="49"/>
      <c r="G36" s="42" t="e">
        <f>SUM(G37:G55)</f>
        <v>#REF!</v>
      </c>
    </row>
    <row r="37" spans="2:7" ht="25.5">
      <c r="B37" s="45"/>
      <c r="C37" s="63" t="s">
        <v>78</v>
      </c>
      <c r="D37" s="64" t="s">
        <v>24</v>
      </c>
      <c r="E37" s="66"/>
      <c r="F37" s="34"/>
      <c r="G37" s="36">
        <f t="shared" ref="G37:G45" si="0">E37*F37</f>
        <v>0</v>
      </c>
    </row>
    <row r="38" spans="2:7" ht="51">
      <c r="B38" s="44" t="s">
        <v>79</v>
      </c>
      <c r="C38" s="43" t="s">
        <v>80</v>
      </c>
      <c r="D38" s="35" t="s">
        <v>24</v>
      </c>
      <c r="E38" s="34"/>
      <c r="F38" s="34">
        <f>'Composição Unitária'!H149</f>
        <v>346.51945000000001</v>
      </c>
      <c r="G38" s="36">
        <f t="shared" si="0"/>
        <v>0</v>
      </c>
    </row>
    <row r="39" spans="2:7" ht="38.25">
      <c r="B39" s="44">
        <v>92720</v>
      </c>
      <c r="C39" s="43" t="s">
        <v>81</v>
      </c>
      <c r="D39" s="35" t="s">
        <v>24</v>
      </c>
      <c r="E39" s="34"/>
      <c r="F39" s="34">
        <f>'Composição Unitária'!H157</f>
        <v>349.59406999999999</v>
      </c>
      <c r="G39" s="36">
        <f t="shared" si="0"/>
        <v>0</v>
      </c>
    </row>
    <row r="40" spans="2:7">
      <c r="B40" s="44"/>
      <c r="C40" s="63" t="s">
        <v>82</v>
      </c>
      <c r="D40" s="64" t="s">
        <v>24</v>
      </c>
      <c r="E40" s="66"/>
      <c r="F40" s="34"/>
      <c r="G40" s="36">
        <f t="shared" si="0"/>
        <v>0</v>
      </c>
    </row>
    <row r="41" spans="2:7" ht="25.5">
      <c r="B41" s="44"/>
      <c r="C41" s="63" t="s">
        <v>83</v>
      </c>
      <c r="D41" s="64" t="s">
        <v>26</v>
      </c>
      <c r="E41" s="66"/>
      <c r="F41" s="34"/>
      <c r="G41" s="36">
        <f t="shared" si="0"/>
        <v>0</v>
      </c>
    </row>
    <row r="42" spans="2:7" ht="25.5">
      <c r="B42" s="44"/>
      <c r="C42" s="63" t="s">
        <v>84</v>
      </c>
      <c r="D42" s="64" t="s">
        <v>26</v>
      </c>
      <c r="E42" s="66"/>
      <c r="F42" s="34"/>
      <c r="G42" s="36">
        <f t="shared" si="0"/>
        <v>0</v>
      </c>
    </row>
    <row r="43" spans="2:7" ht="38.25">
      <c r="B43" s="44">
        <v>92759</v>
      </c>
      <c r="C43" s="43" t="s">
        <v>85</v>
      </c>
      <c r="D43" s="35" t="s">
        <v>26</v>
      </c>
      <c r="E43" s="34"/>
      <c r="F43" s="34">
        <f>'Composição Unitária'!H165</f>
        <v>10.714034</v>
      </c>
      <c r="G43" s="36">
        <f t="shared" si="0"/>
        <v>0</v>
      </c>
    </row>
    <row r="44" spans="2:7" ht="38.25">
      <c r="B44" s="44">
        <v>92760</v>
      </c>
      <c r="C44" s="43" t="s">
        <v>86</v>
      </c>
      <c r="D44" s="35" t="s">
        <v>26</v>
      </c>
      <c r="E44" s="34"/>
      <c r="F44" s="34" t="e">
        <f>'Composição Unitária'!#REF!</f>
        <v>#REF!</v>
      </c>
      <c r="G44" s="36" t="e">
        <f t="shared" si="0"/>
        <v>#REF!</v>
      </c>
    </row>
    <row r="45" spans="2:7" ht="38.25">
      <c r="B45" s="44">
        <v>92761</v>
      </c>
      <c r="C45" s="43" t="s">
        <v>87</v>
      </c>
      <c r="D45" s="35" t="s">
        <v>26</v>
      </c>
      <c r="E45" s="34"/>
      <c r="F45" s="34" t="e">
        <f>'Composição Unitária'!#REF!</f>
        <v>#REF!</v>
      </c>
      <c r="G45" s="36" t="e">
        <f t="shared" si="0"/>
        <v>#REF!</v>
      </c>
    </row>
    <row r="46" spans="2:7" ht="38.25">
      <c r="B46" s="44" t="s">
        <v>88</v>
      </c>
      <c r="C46" s="43" t="s">
        <v>89</v>
      </c>
      <c r="D46" s="35" t="s">
        <v>26</v>
      </c>
      <c r="E46" s="34"/>
      <c r="F46" s="34">
        <f>'Composição Unitária'!H172</f>
        <v>7.7768970000000008</v>
      </c>
      <c r="G46" s="36"/>
    </row>
    <row r="47" spans="2:7" ht="38.25">
      <c r="B47" s="44">
        <v>92762</v>
      </c>
      <c r="C47" s="43" t="s">
        <v>90</v>
      </c>
      <c r="D47" s="35" t="s">
        <v>26</v>
      </c>
      <c r="E47" s="34"/>
      <c r="F47" s="34">
        <f>'Composição Unitária'!H179</f>
        <v>7.9525000000000006</v>
      </c>
      <c r="G47" s="36">
        <f>E47*F47</f>
        <v>0</v>
      </c>
    </row>
    <row r="48" spans="2:7" ht="38.25">
      <c r="B48" s="44">
        <v>92763</v>
      </c>
      <c r="C48" s="43" t="s">
        <v>91</v>
      </c>
      <c r="D48" s="35" t="s">
        <v>26</v>
      </c>
      <c r="E48" s="34"/>
      <c r="F48" s="34">
        <f>'Composição Unitária'!H186</f>
        <v>6.6564010000000016</v>
      </c>
      <c r="G48" s="36">
        <f>E48*F48</f>
        <v>0</v>
      </c>
    </row>
    <row r="49" spans="2:12" ht="38.25">
      <c r="B49" s="44" t="s">
        <v>88</v>
      </c>
      <c r="C49" s="43" t="s">
        <v>92</v>
      </c>
      <c r="D49" s="35" t="s">
        <v>26</v>
      </c>
      <c r="E49" s="34"/>
      <c r="F49" s="34">
        <f>'Composição Unitária'!H193</f>
        <v>5.5234010000000007</v>
      </c>
      <c r="G49" s="36">
        <f>E49*F49</f>
        <v>0</v>
      </c>
    </row>
    <row r="50" spans="2:12" ht="38.25">
      <c r="B50" s="44">
        <v>92764</v>
      </c>
      <c r="C50" s="43" t="s">
        <v>93</v>
      </c>
      <c r="D50" s="35" t="s">
        <v>26</v>
      </c>
      <c r="E50" s="34"/>
      <c r="F50" s="34">
        <f>'Composição Unitária'!H200</f>
        <v>5.320316</v>
      </c>
      <c r="G50" s="36">
        <f>E50*F50</f>
        <v>0</v>
      </c>
    </row>
    <row r="51" spans="2:12">
      <c r="B51" s="44"/>
      <c r="C51" s="58" t="s">
        <v>94</v>
      </c>
      <c r="D51" s="59" t="s">
        <v>18</v>
      </c>
      <c r="E51" s="60"/>
      <c r="F51" s="60"/>
      <c r="G51" s="61">
        <f>E51*F51</f>
        <v>0</v>
      </c>
    </row>
    <row r="52" spans="2:12" ht="25.5">
      <c r="B52" s="44">
        <v>5970</v>
      </c>
      <c r="C52" s="43" t="s">
        <v>69</v>
      </c>
      <c r="D52" s="35" t="s">
        <v>18</v>
      </c>
      <c r="E52" s="34"/>
      <c r="F52" s="34">
        <f>'Composição Unitária'!H97</f>
        <v>26.717930000000003</v>
      </c>
      <c r="G52" s="36"/>
    </row>
    <row r="53" spans="2:12" ht="51">
      <c r="B53" s="44" t="s">
        <v>88</v>
      </c>
      <c r="C53" s="43" t="s">
        <v>95</v>
      </c>
      <c r="D53" s="35" t="s">
        <v>18</v>
      </c>
      <c r="E53" s="34"/>
      <c r="F53" s="34">
        <f>'Composição Unitária'!H207</f>
        <v>45.5028577</v>
      </c>
      <c r="G53" s="36"/>
      <c r="J53">
        <v>92414</v>
      </c>
    </row>
    <row r="54" spans="2:12" ht="38.25">
      <c r="B54" s="44" t="s">
        <v>88</v>
      </c>
      <c r="C54" s="43" t="s">
        <v>96</v>
      </c>
      <c r="D54" s="35" t="s">
        <v>18</v>
      </c>
      <c r="E54" s="34"/>
      <c r="F54" s="34">
        <f>'Composição Unitária'!H227</f>
        <v>67.944979360000005</v>
      </c>
      <c r="G54" s="36"/>
      <c r="J54">
        <v>92448</v>
      </c>
    </row>
    <row r="55" spans="2:12" ht="38.25">
      <c r="B55" s="44" t="s">
        <v>88</v>
      </c>
      <c r="C55" s="43" t="s">
        <v>97</v>
      </c>
      <c r="D55" s="35" t="s">
        <v>18</v>
      </c>
      <c r="E55" s="34"/>
      <c r="F55" s="34">
        <f>'Composição Unitária'!H245</f>
        <v>74.651570200000009</v>
      </c>
      <c r="G55" s="36"/>
      <c r="J55">
        <v>92485</v>
      </c>
    </row>
    <row r="56" spans="2:12">
      <c r="B56" s="47"/>
      <c r="C56" s="48" t="s">
        <v>28</v>
      </c>
      <c r="D56" s="40"/>
      <c r="E56" s="41"/>
      <c r="F56" s="49"/>
      <c r="G56" s="42">
        <f>SUM(G57)</f>
        <v>0</v>
      </c>
    </row>
    <row r="57" spans="2:12" ht="25.5">
      <c r="B57" s="33" t="s">
        <v>98</v>
      </c>
      <c r="C57" s="43" t="s">
        <v>99</v>
      </c>
      <c r="D57" s="35" t="s">
        <v>18</v>
      </c>
      <c r="E57" s="34"/>
      <c r="F57" s="34"/>
      <c r="G57" s="36"/>
    </row>
    <row r="58" spans="2:12">
      <c r="B58" s="47"/>
      <c r="C58" s="48" t="s">
        <v>29</v>
      </c>
      <c r="D58" s="40"/>
      <c r="E58" s="41"/>
      <c r="F58" s="49"/>
      <c r="G58" s="42">
        <f>SUM(G59:G66)</f>
        <v>0</v>
      </c>
    </row>
    <row r="59" spans="2:12" ht="130.5" customHeight="1">
      <c r="B59" s="44">
        <v>87478</v>
      </c>
      <c r="C59" s="43" t="s">
        <v>100</v>
      </c>
      <c r="D59" s="35" t="s">
        <v>18</v>
      </c>
      <c r="E59" s="34"/>
      <c r="F59" s="34"/>
      <c r="G59" s="36">
        <f>E59*F59</f>
        <v>0</v>
      </c>
    </row>
    <row r="60" spans="2:12" ht="25.5">
      <c r="B60" s="44" t="s">
        <v>101</v>
      </c>
      <c r="C60" s="43" t="s">
        <v>102</v>
      </c>
      <c r="D60" s="35" t="s">
        <v>18</v>
      </c>
      <c r="E60" s="34"/>
      <c r="F60" s="34"/>
      <c r="G60" s="36">
        <f>E60*F60</f>
        <v>0</v>
      </c>
      <c r="H60" s="50" t="s">
        <v>39</v>
      </c>
    </row>
    <row r="61" spans="2:12" ht="38.25">
      <c r="B61" s="57" t="s">
        <v>103</v>
      </c>
      <c r="C61" s="58" t="s">
        <v>104</v>
      </c>
      <c r="D61" s="59" t="s">
        <v>18</v>
      </c>
      <c r="E61" s="60"/>
      <c r="F61" s="60"/>
      <c r="G61" s="61">
        <f>E61*F61</f>
        <v>0</v>
      </c>
      <c r="H61" s="68"/>
      <c r="I61" s="69"/>
      <c r="J61" s="69"/>
      <c r="K61" s="69"/>
      <c r="L61" s="69"/>
    </row>
    <row r="62" spans="2:12" ht="38.25">
      <c r="B62" s="44">
        <v>79627</v>
      </c>
      <c r="C62" s="43" t="s">
        <v>105</v>
      </c>
      <c r="D62" s="35" t="s">
        <v>18</v>
      </c>
      <c r="E62" s="34"/>
      <c r="F62" s="34"/>
      <c r="G62" s="36"/>
    </row>
    <row r="63" spans="2:12" ht="38.25">
      <c r="B63" s="44"/>
      <c r="C63" s="58" t="s">
        <v>106</v>
      </c>
      <c r="D63" s="59" t="s">
        <v>24</v>
      </c>
      <c r="E63" s="60"/>
      <c r="F63" s="60"/>
      <c r="G63" s="61">
        <f>E63*F63</f>
        <v>0</v>
      </c>
    </row>
    <row r="64" spans="2:12" ht="25.5">
      <c r="B64" s="44">
        <v>93183</v>
      </c>
      <c r="C64" s="43" t="s">
        <v>107</v>
      </c>
      <c r="D64" s="35" t="s">
        <v>30</v>
      </c>
      <c r="E64" s="34"/>
      <c r="F64" s="34"/>
      <c r="G64" s="36"/>
    </row>
    <row r="65" spans="2:7" ht="25.5">
      <c r="B65" s="44">
        <v>93184</v>
      </c>
      <c r="C65" s="43" t="s">
        <v>108</v>
      </c>
      <c r="D65" s="35" t="s">
        <v>30</v>
      </c>
      <c r="E65" s="34"/>
      <c r="F65" s="34"/>
      <c r="G65" s="36"/>
    </row>
    <row r="66" spans="2:7" ht="25.5">
      <c r="B66" s="44">
        <v>93185</v>
      </c>
      <c r="C66" s="43" t="s">
        <v>109</v>
      </c>
      <c r="D66" s="35" t="s">
        <v>30</v>
      </c>
      <c r="E66" s="34"/>
      <c r="F66" s="34"/>
      <c r="G66" s="36"/>
    </row>
    <row r="67" spans="2:7">
      <c r="B67" s="47"/>
      <c r="C67" s="48" t="s">
        <v>31</v>
      </c>
      <c r="D67" s="40"/>
      <c r="E67" s="41"/>
      <c r="F67" s="49"/>
      <c r="G67" s="42">
        <f>SUM(G68:G76)</f>
        <v>0</v>
      </c>
    </row>
    <row r="68" spans="2:7" ht="63.75">
      <c r="B68" s="70">
        <v>72112</v>
      </c>
      <c r="C68" s="58" t="s">
        <v>110</v>
      </c>
      <c r="D68" s="59" t="s">
        <v>18</v>
      </c>
      <c r="E68" s="60"/>
      <c r="F68" s="60"/>
      <c r="G68" s="61">
        <f>E68*F68</f>
        <v>0</v>
      </c>
    </row>
    <row r="69" spans="2:7" ht="38.25">
      <c r="B69" s="44">
        <v>92553</v>
      </c>
      <c r="C69" s="43" t="s">
        <v>111</v>
      </c>
      <c r="D69" s="35" t="s">
        <v>21</v>
      </c>
      <c r="E69" s="34"/>
      <c r="F69" s="34"/>
      <c r="G69" s="36"/>
    </row>
    <row r="70" spans="2:7" ht="240" customHeight="1">
      <c r="B70" s="44">
        <v>92540</v>
      </c>
      <c r="C70" s="43" t="s">
        <v>112</v>
      </c>
      <c r="D70" s="35" t="s">
        <v>18</v>
      </c>
      <c r="E70" s="34"/>
      <c r="F70" s="34"/>
      <c r="G70" s="36"/>
    </row>
    <row r="71" spans="2:7" ht="30.75" customHeight="1">
      <c r="B71" s="44">
        <v>94204</v>
      </c>
      <c r="C71" s="43" t="s">
        <v>113</v>
      </c>
      <c r="D71" s="35" t="s">
        <v>18</v>
      </c>
      <c r="E71" s="34"/>
      <c r="F71" s="34"/>
      <c r="G71" s="36"/>
    </row>
    <row r="72" spans="2:7" ht="31.5" customHeight="1">
      <c r="B72" s="44">
        <v>55960</v>
      </c>
      <c r="C72" s="43" t="s">
        <v>114</v>
      </c>
      <c r="D72" s="35" t="s">
        <v>18</v>
      </c>
      <c r="E72" s="34"/>
      <c r="F72" s="34"/>
      <c r="G72" s="36"/>
    </row>
    <row r="73" spans="2:7" ht="38.25">
      <c r="B73" s="44"/>
      <c r="C73" s="58" t="s">
        <v>115</v>
      </c>
      <c r="D73" s="59" t="s">
        <v>18</v>
      </c>
      <c r="E73" s="60"/>
      <c r="F73" s="60"/>
      <c r="G73" s="61">
        <f>E73*F73</f>
        <v>0</v>
      </c>
    </row>
    <row r="74" spans="2:7" ht="25.5">
      <c r="B74" s="57" t="s">
        <v>116</v>
      </c>
      <c r="C74" s="58" t="s">
        <v>117</v>
      </c>
      <c r="D74" s="59" t="s">
        <v>18</v>
      </c>
      <c r="E74" s="60"/>
      <c r="F74" s="60"/>
      <c r="G74" s="61">
        <f>E74*F74</f>
        <v>0</v>
      </c>
    </row>
    <row r="75" spans="2:7" ht="51">
      <c r="B75" s="71" t="s">
        <v>118</v>
      </c>
      <c r="C75" s="43" t="s">
        <v>119</v>
      </c>
      <c r="D75" s="35" t="s">
        <v>18</v>
      </c>
      <c r="E75" s="34"/>
      <c r="F75" s="34"/>
      <c r="G75" s="36"/>
    </row>
    <row r="76" spans="2:7" ht="38.25">
      <c r="B76" s="44">
        <v>94229</v>
      </c>
      <c r="C76" s="43" t="s">
        <v>120</v>
      </c>
      <c r="D76" s="35" t="s">
        <v>30</v>
      </c>
      <c r="E76" s="34"/>
      <c r="F76" s="34"/>
      <c r="G76" s="36">
        <f>E76*F76</f>
        <v>0</v>
      </c>
    </row>
    <row r="77" spans="2:7">
      <c r="B77" s="37"/>
      <c r="C77" s="38" t="s">
        <v>32</v>
      </c>
      <c r="D77" s="39"/>
      <c r="E77" s="40"/>
      <c r="F77" s="41"/>
      <c r="G77" s="42">
        <f>SUM(G78:G87)</f>
        <v>0</v>
      </c>
    </row>
    <row r="78" spans="2:7" ht="51">
      <c r="B78" s="44">
        <v>91016</v>
      </c>
      <c r="C78" s="43" t="s">
        <v>121</v>
      </c>
      <c r="D78" s="35" t="s">
        <v>21</v>
      </c>
      <c r="E78" s="34"/>
      <c r="F78" s="34"/>
      <c r="G78" s="36">
        <f>E78*F78</f>
        <v>0</v>
      </c>
    </row>
    <row r="79" spans="2:7" ht="25.5">
      <c r="B79" s="44" t="s">
        <v>122</v>
      </c>
      <c r="C79" s="43" t="s">
        <v>123</v>
      </c>
      <c r="D79" s="35" t="s">
        <v>18</v>
      </c>
      <c r="E79" s="34"/>
      <c r="F79" s="34"/>
      <c r="G79" s="36">
        <f>E79*F79</f>
        <v>0</v>
      </c>
    </row>
    <row r="80" spans="2:7" ht="25.5" customHeight="1">
      <c r="B80" s="44">
        <v>68050</v>
      </c>
      <c r="C80" s="43" t="s">
        <v>124</v>
      </c>
      <c r="D80" s="35" t="s">
        <v>18</v>
      </c>
      <c r="E80" s="34"/>
      <c r="F80" s="34"/>
      <c r="G80" s="36">
        <f>E80*F80</f>
        <v>0</v>
      </c>
    </row>
    <row r="81" spans="2:7" ht="25.5" customHeight="1">
      <c r="B81" s="44" t="s">
        <v>88</v>
      </c>
      <c r="C81" s="43" t="s">
        <v>125</v>
      </c>
      <c r="D81" s="35" t="s">
        <v>33</v>
      </c>
      <c r="E81" s="34"/>
      <c r="F81" s="34"/>
      <c r="G81" s="36"/>
    </row>
    <row r="82" spans="2:7" ht="25.5">
      <c r="B82" s="44">
        <v>72119</v>
      </c>
      <c r="C82" s="43" t="s">
        <v>126</v>
      </c>
      <c r="D82" s="35" t="s">
        <v>18</v>
      </c>
      <c r="E82" s="34"/>
      <c r="F82" s="34"/>
      <c r="G82" s="36">
        <f t="shared" ref="G82:G87" si="1">E82*F82</f>
        <v>0</v>
      </c>
    </row>
    <row r="83" spans="2:7" ht="25.5">
      <c r="B83" s="44" t="s">
        <v>88</v>
      </c>
      <c r="C83" s="43" t="s">
        <v>127</v>
      </c>
      <c r="D83" s="35" t="s">
        <v>18</v>
      </c>
      <c r="E83" s="34"/>
      <c r="F83" s="34"/>
      <c r="G83" s="36">
        <f t="shared" si="1"/>
        <v>0</v>
      </c>
    </row>
    <row r="84" spans="2:7" ht="25.5">
      <c r="B84" s="44" t="s">
        <v>128</v>
      </c>
      <c r="C84" s="43" t="s">
        <v>129</v>
      </c>
      <c r="D84" s="35" t="s">
        <v>18</v>
      </c>
      <c r="E84" s="34"/>
      <c r="F84" s="34"/>
      <c r="G84" s="36">
        <f t="shared" si="1"/>
        <v>0</v>
      </c>
    </row>
    <row r="85" spans="2:7" ht="38.25">
      <c r="B85" s="44" t="s">
        <v>130</v>
      </c>
      <c r="C85" s="43" t="s">
        <v>131</v>
      </c>
      <c r="D85" s="35" t="s">
        <v>21</v>
      </c>
      <c r="E85" s="34"/>
      <c r="F85" s="34"/>
      <c r="G85" s="36">
        <f t="shared" si="1"/>
        <v>0</v>
      </c>
    </row>
    <row r="86" spans="2:7" ht="38.25">
      <c r="B86" s="44" t="s">
        <v>132</v>
      </c>
      <c r="C86" s="43" t="s">
        <v>133</v>
      </c>
      <c r="D86" s="35" t="s">
        <v>33</v>
      </c>
      <c r="E86" s="34"/>
      <c r="F86" s="34"/>
      <c r="G86" s="36">
        <f t="shared" si="1"/>
        <v>0</v>
      </c>
    </row>
    <row r="87" spans="2:7">
      <c r="B87" s="44" t="s">
        <v>134</v>
      </c>
      <c r="C87" s="43" t="s">
        <v>135</v>
      </c>
      <c r="D87" s="35" t="s">
        <v>21</v>
      </c>
      <c r="E87" s="34"/>
      <c r="F87" s="34"/>
      <c r="G87" s="36">
        <f t="shared" si="1"/>
        <v>0</v>
      </c>
    </row>
    <row r="88" spans="2:7">
      <c r="B88" s="37"/>
      <c r="C88" s="38" t="s">
        <v>34</v>
      </c>
      <c r="D88" s="39"/>
      <c r="E88" s="40"/>
      <c r="F88" s="41"/>
      <c r="G88" s="42">
        <f>SUM(G89:G92)</f>
        <v>0</v>
      </c>
    </row>
    <row r="89" spans="2:7" ht="51">
      <c r="B89" s="44" t="s">
        <v>136</v>
      </c>
      <c r="C89" s="43" t="s">
        <v>137</v>
      </c>
      <c r="D89" s="35" t="s">
        <v>18</v>
      </c>
      <c r="E89" s="34"/>
      <c r="F89" s="34"/>
      <c r="G89" s="36">
        <f>E89*F89</f>
        <v>0</v>
      </c>
    </row>
    <row r="90" spans="2:7" ht="25.5">
      <c r="B90" s="44" t="s">
        <v>88</v>
      </c>
      <c r="C90" s="51" t="s">
        <v>138</v>
      </c>
      <c r="D90" s="35" t="s">
        <v>18</v>
      </c>
      <c r="E90" s="34"/>
      <c r="F90" s="34"/>
      <c r="G90" s="36">
        <f>E90*F90</f>
        <v>0</v>
      </c>
    </row>
    <row r="91" spans="2:7" ht="63.75">
      <c r="B91" s="44" t="s">
        <v>139</v>
      </c>
      <c r="C91" s="51" t="s">
        <v>140</v>
      </c>
      <c r="D91" s="35" t="s">
        <v>18</v>
      </c>
      <c r="E91" s="34"/>
      <c r="F91" s="34"/>
      <c r="G91" s="36"/>
    </row>
    <row r="92" spans="2:7" ht="51">
      <c r="B92" s="44" t="s">
        <v>141</v>
      </c>
      <c r="C92" s="51" t="s">
        <v>142</v>
      </c>
      <c r="D92" s="35" t="s">
        <v>18</v>
      </c>
      <c r="E92" s="34"/>
      <c r="F92" s="34"/>
      <c r="G92" s="36">
        <f>E92*F92</f>
        <v>0</v>
      </c>
    </row>
    <row r="93" spans="2:7">
      <c r="B93" s="37"/>
      <c r="C93" s="38" t="s">
        <v>35</v>
      </c>
      <c r="D93" s="39"/>
      <c r="E93" s="40"/>
      <c r="F93" s="41"/>
      <c r="G93" s="42">
        <f>SUM(G94:G104)</f>
        <v>0</v>
      </c>
    </row>
    <row r="94" spans="2:7" ht="37.5" customHeight="1">
      <c r="B94" s="44">
        <v>88415</v>
      </c>
      <c r="C94" s="51" t="s">
        <v>143</v>
      </c>
      <c r="D94" s="35" t="s">
        <v>18</v>
      </c>
      <c r="E94" s="34"/>
      <c r="F94" s="34"/>
      <c r="G94" s="36">
        <f>E94*F94</f>
        <v>0</v>
      </c>
    </row>
    <row r="95" spans="2:7" ht="32.25" customHeight="1">
      <c r="B95" s="44">
        <v>88482</v>
      </c>
      <c r="C95" s="51" t="s">
        <v>144</v>
      </c>
      <c r="D95" s="35" t="s">
        <v>18</v>
      </c>
      <c r="E95" s="34"/>
      <c r="F95" s="34"/>
      <c r="G95" s="36"/>
    </row>
    <row r="96" spans="2:7" ht="31.5" customHeight="1">
      <c r="B96" s="44">
        <v>88483</v>
      </c>
      <c r="C96" s="51" t="s">
        <v>145</v>
      </c>
      <c r="D96" s="35" t="s">
        <v>18</v>
      </c>
      <c r="E96" s="34"/>
      <c r="F96" s="34"/>
      <c r="G96" s="36"/>
    </row>
    <row r="97" spans="2:7" ht="21" customHeight="1">
      <c r="B97" s="44">
        <v>6082</v>
      </c>
      <c r="C97" s="51" t="s">
        <v>146</v>
      </c>
      <c r="D97" s="35" t="s">
        <v>18</v>
      </c>
      <c r="E97" s="34"/>
      <c r="F97" s="34"/>
      <c r="G97" s="36">
        <f>E97*F97</f>
        <v>0</v>
      </c>
    </row>
    <row r="98" spans="2:7" ht="32.25" customHeight="1">
      <c r="B98" s="44" t="s">
        <v>147</v>
      </c>
      <c r="C98" s="51" t="s">
        <v>148</v>
      </c>
      <c r="D98" s="35" t="s">
        <v>18</v>
      </c>
      <c r="E98" s="34"/>
      <c r="F98" s="34"/>
      <c r="G98" s="36">
        <f>E98*F98</f>
        <v>0</v>
      </c>
    </row>
    <row r="99" spans="2:7" ht="31.5" customHeight="1">
      <c r="B99" s="44" t="s">
        <v>149</v>
      </c>
      <c r="C99" s="51" t="s">
        <v>150</v>
      </c>
      <c r="D99" s="35" t="s">
        <v>18</v>
      </c>
      <c r="E99" s="34"/>
      <c r="F99" s="34"/>
      <c r="G99" s="36">
        <f>E99*F99</f>
        <v>0</v>
      </c>
    </row>
    <row r="100" spans="2:7" ht="30" customHeight="1">
      <c r="B100" s="44" t="s">
        <v>151</v>
      </c>
      <c r="C100" s="51" t="s">
        <v>152</v>
      </c>
      <c r="D100" s="35" t="s">
        <v>18</v>
      </c>
      <c r="E100" s="34"/>
      <c r="F100" s="34"/>
      <c r="G100" s="36">
        <f>E100*F100</f>
        <v>0</v>
      </c>
    </row>
    <row r="101" spans="2:7" ht="32.25" customHeight="1">
      <c r="B101" s="44" t="s">
        <v>153</v>
      </c>
      <c r="C101" s="51" t="s">
        <v>154</v>
      </c>
      <c r="D101" s="35" t="s">
        <v>18</v>
      </c>
      <c r="E101" s="34"/>
      <c r="F101" s="34"/>
      <c r="G101" s="36"/>
    </row>
    <row r="102" spans="2:7" ht="32.25" customHeight="1">
      <c r="B102" s="44" t="s">
        <v>88</v>
      </c>
      <c r="C102" s="51" t="s">
        <v>155</v>
      </c>
      <c r="D102" s="35" t="s">
        <v>18</v>
      </c>
      <c r="E102" s="34"/>
      <c r="F102" s="34"/>
      <c r="G102" s="36"/>
    </row>
    <row r="103" spans="2:7" ht="33" customHeight="1">
      <c r="B103" s="44" t="s">
        <v>156</v>
      </c>
      <c r="C103" s="51" t="s">
        <v>157</v>
      </c>
      <c r="D103" s="35" t="s">
        <v>18</v>
      </c>
      <c r="E103" s="34"/>
      <c r="F103" s="34"/>
      <c r="G103" s="36"/>
    </row>
    <row r="104" spans="2:7" ht="34.5" customHeight="1">
      <c r="B104" s="44" t="s">
        <v>158</v>
      </c>
      <c r="C104" s="51" t="s">
        <v>159</v>
      </c>
      <c r="D104" s="35" t="s">
        <v>18</v>
      </c>
      <c r="E104" s="34"/>
      <c r="F104" s="34"/>
      <c r="G104" s="36">
        <f>E104*F104</f>
        <v>0</v>
      </c>
    </row>
    <row r="105" spans="2:7">
      <c r="B105" s="37"/>
      <c r="C105" s="38" t="s">
        <v>36</v>
      </c>
      <c r="D105" s="39"/>
      <c r="E105" s="40"/>
      <c r="F105" s="41"/>
      <c r="G105" s="42">
        <f>SUM(G106:G109)</f>
        <v>0</v>
      </c>
    </row>
    <row r="106" spans="2:7" ht="25.5">
      <c r="B106" s="44">
        <v>5622</v>
      </c>
      <c r="C106" s="51" t="s">
        <v>160</v>
      </c>
      <c r="D106" s="35" t="s">
        <v>18</v>
      </c>
      <c r="E106" s="34"/>
      <c r="F106" s="34"/>
      <c r="G106" s="36">
        <f>E106*F106</f>
        <v>0</v>
      </c>
    </row>
    <row r="107" spans="2:7" ht="33.75" customHeight="1">
      <c r="B107" s="44" t="s">
        <v>61</v>
      </c>
      <c r="C107" s="51" t="s">
        <v>62</v>
      </c>
      <c r="D107" s="35" t="s">
        <v>18</v>
      </c>
      <c r="E107" s="34"/>
      <c r="F107" s="34"/>
      <c r="G107" s="36">
        <f>E107*F107</f>
        <v>0</v>
      </c>
    </row>
    <row r="108" spans="2:7" ht="57" customHeight="1">
      <c r="B108" s="44" t="s">
        <v>88</v>
      </c>
      <c r="C108" s="51" t="s">
        <v>161</v>
      </c>
      <c r="D108" s="35" t="s">
        <v>18</v>
      </c>
      <c r="E108" s="34"/>
      <c r="F108" s="34"/>
      <c r="G108" s="36">
        <f>E108*F108</f>
        <v>0</v>
      </c>
    </row>
    <row r="109" spans="2:7" ht="51" customHeight="1">
      <c r="B109" s="44" t="s">
        <v>162</v>
      </c>
      <c r="C109" s="51" t="s">
        <v>163</v>
      </c>
      <c r="D109" s="35" t="s">
        <v>18</v>
      </c>
      <c r="E109" s="34"/>
      <c r="F109" s="34"/>
      <c r="G109" s="36">
        <f>E109*F109</f>
        <v>0</v>
      </c>
    </row>
    <row r="110" spans="2:7">
      <c r="B110" s="37"/>
      <c r="C110" s="38" t="s">
        <v>37</v>
      </c>
      <c r="D110" s="39"/>
      <c r="E110" s="40"/>
      <c r="F110" s="41"/>
      <c r="G110" s="42">
        <f>SUM(G111:G113)</f>
        <v>0</v>
      </c>
    </row>
    <row r="111" spans="2:7" ht="30.75" customHeight="1">
      <c r="B111" s="44" t="s">
        <v>88</v>
      </c>
      <c r="C111" s="51" t="s">
        <v>164</v>
      </c>
      <c r="D111" s="35" t="s">
        <v>21</v>
      </c>
      <c r="E111" s="34"/>
      <c r="F111" s="34"/>
      <c r="G111" s="36">
        <f>E111*F111</f>
        <v>0</v>
      </c>
    </row>
    <row r="112" spans="2:7" ht="28.5" customHeight="1">
      <c r="B112" s="44" t="s">
        <v>88</v>
      </c>
      <c r="C112" s="51" t="s">
        <v>165</v>
      </c>
      <c r="D112" s="35" t="s">
        <v>21</v>
      </c>
      <c r="E112" s="34"/>
      <c r="F112" s="34"/>
      <c r="G112" s="36"/>
    </row>
    <row r="113" spans="2:7" ht="25.5">
      <c r="B113" s="33" t="s">
        <v>166</v>
      </c>
      <c r="C113" s="43" t="s">
        <v>167</v>
      </c>
      <c r="D113" s="35" t="s">
        <v>18</v>
      </c>
      <c r="E113" s="34"/>
      <c r="F113" s="34"/>
      <c r="G113" s="36">
        <f>E113*F113</f>
        <v>0</v>
      </c>
    </row>
    <row r="114" spans="2:7">
      <c r="B114" s="37"/>
      <c r="C114" s="38" t="s">
        <v>38</v>
      </c>
      <c r="D114" s="39"/>
      <c r="E114" s="40"/>
      <c r="F114" s="41"/>
      <c r="G114" s="42">
        <f>SUM(G115:G196)</f>
        <v>0</v>
      </c>
    </row>
    <row r="115" spans="2:7" ht="25.5">
      <c r="B115" s="72">
        <v>89402</v>
      </c>
      <c r="C115" s="43" t="s">
        <v>168</v>
      </c>
      <c r="D115" s="35" t="s">
        <v>30</v>
      </c>
      <c r="E115" s="34"/>
      <c r="F115" s="34"/>
      <c r="G115" s="36">
        <f t="shared" ref="G115:G146" si="2">E115*F115</f>
        <v>0</v>
      </c>
    </row>
    <row r="116" spans="2:7" ht="25.5">
      <c r="B116" s="72">
        <v>89447</v>
      </c>
      <c r="C116" s="43" t="s">
        <v>169</v>
      </c>
      <c r="D116" s="35" t="s">
        <v>30</v>
      </c>
      <c r="E116" s="34"/>
      <c r="F116" s="34"/>
      <c r="G116" s="36">
        <f t="shared" si="2"/>
        <v>0</v>
      </c>
    </row>
    <row r="117" spans="2:7" ht="25.5">
      <c r="B117" s="45"/>
      <c r="C117" s="43" t="s">
        <v>170</v>
      </c>
      <c r="D117" s="35" t="s">
        <v>30</v>
      </c>
      <c r="E117" s="34"/>
      <c r="F117" s="34"/>
      <c r="G117" s="36">
        <f t="shared" si="2"/>
        <v>0</v>
      </c>
    </row>
    <row r="118" spans="2:7" ht="25.5">
      <c r="B118" s="45"/>
      <c r="C118" s="43" t="s">
        <v>171</v>
      </c>
      <c r="D118" s="35" t="s">
        <v>30</v>
      </c>
      <c r="E118" s="34"/>
      <c r="F118" s="34"/>
      <c r="G118" s="36">
        <f t="shared" si="2"/>
        <v>0</v>
      </c>
    </row>
    <row r="119" spans="2:7" ht="25.5">
      <c r="B119" s="45"/>
      <c r="C119" s="43" t="s">
        <v>172</v>
      </c>
      <c r="D119" s="35" t="s">
        <v>21</v>
      </c>
      <c r="E119" s="34"/>
      <c r="F119" s="34"/>
      <c r="G119" s="36">
        <f t="shared" si="2"/>
        <v>0</v>
      </c>
    </row>
    <row r="120" spans="2:7" ht="25.5">
      <c r="B120" s="45"/>
      <c r="C120" s="43" t="s">
        <v>173</v>
      </c>
      <c r="D120" s="35" t="s">
        <v>21</v>
      </c>
      <c r="E120" s="34"/>
      <c r="F120" s="34"/>
      <c r="G120" s="36">
        <f t="shared" si="2"/>
        <v>0</v>
      </c>
    </row>
    <row r="121" spans="2:7" ht="25.5">
      <c r="B121" s="45"/>
      <c r="C121" s="43" t="s">
        <v>174</v>
      </c>
      <c r="D121" s="35" t="s">
        <v>21</v>
      </c>
      <c r="E121" s="34"/>
      <c r="F121" s="34"/>
      <c r="G121" s="36">
        <f t="shared" si="2"/>
        <v>0</v>
      </c>
    </row>
    <row r="122" spans="2:7" ht="25.5">
      <c r="B122" s="45"/>
      <c r="C122" s="43" t="s">
        <v>175</v>
      </c>
      <c r="D122" s="35" t="s">
        <v>21</v>
      </c>
      <c r="E122" s="34"/>
      <c r="F122" s="34"/>
      <c r="G122" s="36">
        <f t="shared" si="2"/>
        <v>0</v>
      </c>
    </row>
    <row r="123" spans="2:7" ht="25.5">
      <c r="B123" s="45"/>
      <c r="C123" s="43" t="s">
        <v>176</v>
      </c>
      <c r="D123" s="35" t="s">
        <v>21</v>
      </c>
      <c r="E123" s="34"/>
      <c r="F123" s="34"/>
      <c r="G123" s="36">
        <f t="shared" si="2"/>
        <v>0</v>
      </c>
    </row>
    <row r="124" spans="2:7" ht="25.5">
      <c r="B124" s="45"/>
      <c r="C124" s="43" t="s">
        <v>177</v>
      </c>
      <c r="D124" s="35" t="s">
        <v>21</v>
      </c>
      <c r="E124" s="34"/>
      <c r="F124" s="34"/>
      <c r="G124" s="36">
        <f t="shared" si="2"/>
        <v>0</v>
      </c>
    </row>
    <row r="125" spans="2:7" ht="25.5">
      <c r="B125" s="45"/>
      <c r="C125" s="43" t="s">
        <v>178</v>
      </c>
      <c r="D125" s="35" t="s">
        <v>21</v>
      </c>
      <c r="E125" s="34"/>
      <c r="F125" s="34"/>
      <c r="G125" s="36">
        <f t="shared" si="2"/>
        <v>0</v>
      </c>
    </row>
    <row r="126" spans="2:7" ht="25.5">
      <c r="B126" s="45"/>
      <c r="C126" s="43" t="s">
        <v>179</v>
      </c>
      <c r="D126" s="35" t="s">
        <v>21</v>
      </c>
      <c r="E126" s="34"/>
      <c r="F126" s="34"/>
      <c r="G126" s="36">
        <f t="shared" si="2"/>
        <v>0</v>
      </c>
    </row>
    <row r="127" spans="2:7" ht="25.5">
      <c r="B127" s="45"/>
      <c r="C127" s="43" t="s">
        <v>180</v>
      </c>
      <c r="D127" s="35" t="s">
        <v>21</v>
      </c>
      <c r="E127" s="34"/>
      <c r="F127" s="34"/>
      <c r="G127" s="36">
        <f t="shared" si="2"/>
        <v>0</v>
      </c>
    </row>
    <row r="128" spans="2:7" ht="25.5">
      <c r="B128" s="45"/>
      <c r="C128" s="43" t="s">
        <v>181</v>
      </c>
      <c r="D128" s="35" t="s">
        <v>21</v>
      </c>
      <c r="E128" s="34"/>
      <c r="F128" s="34"/>
      <c r="G128" s="36">
        <f t="shared" si="2"/>
        <v>0</v>
      </c>
    </row>
    <row r="129" spans="2:7" ht="25.5">
      <c r="B129" s="45"/>
      <c r="C129" s="43" t="s">
        <v>182</v>
      </c>
      <c r="D129" s="35" t="s">
        <v>21</v>
      </c>
      <c r="E129" s="34"/>
      <c r="F129" s="34"/>
      <c r="G129" s="36">
        <f t="shared" si="2"/>
        <v>0</v>
      </c>
    </row>
    <row r="130" spans="2:7">
      <c r="B130" s="45"/>
      <c r="C130" s="43" t="s">
        <v>183</v>
      </c>
      <c r="D130" s="35" t="s">
        <v>21</v>
      </c>
      <c r="E130" s="34"/>
      <c r="F130" s="34"/>
      <c r="G130" s="36">
        <f t="shared" si="2"/>
        <v>0</v>
      </c>
    </row>
    <row r="131" spans="2:7" ht="25.5">
      <c r="B131" s="45"/>
      <c r="C131" s="43" t="s">
        <v>184</v>
      </c>
      <c r="D131" s="35" t="s">
        <v>21</v>
      </c>
      <c r="E131" s="34"/>
      <c r="F131" s="34"/>
      <c r="G131" s="36">
        <f t="shared" si="2"/>
        <v>0</v>
      </c>
    </row>
    <row r="132" spans="2:7" ht="25.5">
      <c r="B132" s="45"/>
      <c r="C132" s="43" t="s">
        <v>185</v>
      </c>
      <c r="D132" s="35" t="s">
        <v>21</v>
      </c>
      <c r="E132" s="34"/>
      <c r="F132" s="34"/>
      <c r="G132" s="36">
        <f t="shared" si="2"/>
        <v>0</v>
      </c>
    </row>
    <row r="133" spans="2:7" ht="25.5">
      <c r="B133" s="45"/>
      <c r="C133" s="43" t="s">
        <v>186</v>
      </c>
      <c r="D133" s="35" t="s">
        <v>21</v>
      </c>
      <c r="E133" s="34"/>
      <c r="F133" s="34"/>
      <c r="G133" s="36">
        <f t="shared" si="2"/>
        <v>0</v>
      </c>
    </row>
    <row r="134" spans="2:7" ht="25.5">
      <c r="B134" s="45"/>
      <c r="C134" s="43" t="s">
        <v>187</v>
      </c>
      <c r="D134" s="35" t="s">
        <v>21</v>
      </c>
      <c r="E134" s="34"/>
      <c r="F134" s="34"/>
      <c r="G134" s="36">
        <f t="shared" si="2"/>
        <v>0</v>
      </c>
    </row>
    <row r="135" spans="2:7" ht="25.5">
      <c r="B135" s="45"/>
      <c r="C135" s="43" t="s">
        <v>188</v>
      </c>
      <c r="D135" s="35" t="s">
        <v>21</v>
      </c>
      <c r="E135" s="34"/>
      <c r="F135" s="34"/>
      <c r="G135" s="36">
        <f t="shared" si="2"/>
        <v>0</v>
      </c>
    </row>
    <row r="136" spans="2:7" ht="25.5">
      <c r="B136" s="45"/>
      <c r="C136" s="43" t="s">
        <v>189</v>
      </c>
      <c r="D136" s="35" t="s">
        <v>21</v>
      </c>
      <c r="E136" s="34"/>
      <c r="F136" s="34"/>
      <c r="G136" s="36">
        <f t="shared" si="2"/>
        <v>0</v>
      </c>
    </row>
    <row r="137" spans="2:7" ht="25.5">
      <c r="B137" s="45"/>
      <c r="C137" s="43" t="s">
        <v>190</v>
      </c>
      <c r="D137" s="35" t="s">
        <v>21</v>
      </c>
      <c r="E137" s="34"/>
      <c r="F137" s="34"/>
      <c r="G137" s="36">
        <f t="shared" si="2"/>
        <v>0</v>
      </c>
    </row>
    <row r="138" spans="2:7" ht="25.5">
      <c r="B138" s="45"/>
      <c r="C138" s="43" t="s">
        <v>191</v>
      </c>
      <c r="D138" s="35" t="s">
        <v>21</v>
      </c>
      <c r="E138" s="34"/>
      <c r="F138" s="34"/>
      <c r="G138" s="36">
        <f t="shared" si="2"/>
        <v>0</v>
      </c>
    </row>
    <row r="139" spans="2:7" ht="25.5">
      <c r="B139" s="45"/>
      <c r="C139" s="43" t="s">
        <v>192</v>
      </c>
      <c r="D139" s="35" t="s">
        <v>21</v>
      </c>
      <c r="E139" s="34"/>
      <c r="F139" s="34"/>
      <c r="G139" s="36">
        <f t="shared" si="2"/>
        <v>0</v>
      </c>
    </row>
    <row r="140" spans="2:7" ht="25.5">
      <c r="B140" s="45"/>
      <c r="C140" s="43" t="s">
        <v>193</v>
      </c>
      <c r="D140" s="35" t="s">
        <v>21</v>
      </c>
      <c r="E140" s="34"/>
      <c r="F140" s="34"/>
      <c r="G140" s="36">
        <f t="shared" si="2"/>
        <v>0</v>
      </c>
    </row>
    <row r="141" spans="2:7" ht="25.5">
      <c r="B141" s="45"/>
      <c r="C141" s="43" t="s">
        <v>194</v>
      </c>
      <c r="D141" s="35" t="s">
        <v>21</v>
      </c>
      <c r="E141" s="34"/>
      <c r="F141" s="34"/>
      <c r="G141" s="36">
        <f t="shared" si="2"/>
        <v>0</v>
      </c>
    </row>
    <row r="142" spans="2:7" ht="25.5">
      <c r="B142" s="45"/>
      <c r="C142" s="43" t="s">
        <v>195</v>
      </c>
      <c r="D142" s="35" t="s">
        <v>21</v>
      </c>
      <c r="E142" s="34"/>
      <c r="F142" s="34"/>
      <c r="G142" s="36">
        <f t="shared" si="2"/>
        <v>0</v>
      </c>
    </row>
    <row r="143" spans="2:7" ht="38.25">
      <c r="B143" s="45"/>
      <c r="C143" s="43" t="s">
        <v>196</v>
      </c>
      <c r="D143" s="35" t="s">
        <v>21</v>
      </c>
      <c r="E143" s="34"/>
      <c r="F143" s="34"/>
      <c r="G143" s="36">
        <f t="shared" si="2"/>
        <v>0</v>
      </c>
    </row>
    <row r="144" spans="2:7" ht="51">
      <c r="B144" s="45"/>
      <c r="C144" s="43" t="s">
        <v>197</v>
      </c>
      <c r="D144" s="35" t="s">
        <v>21</v>
      </c>
      <c r="E144" s="34"/>
      <c r="F144" s="34"/>
      <c r="G144" s="36">
        <f t="shared" si="2"/>
        <v>0</v>
      </c>
    </row>
    <row r="145" spans="2:7" ht="38.25">
      <c r="B145" s="44">
        <v>6021</v>
      </c>
      <c r="C145" s="43" t="s">
        <v>198</v>
      </c>
      <c r="D145" s="35" t="s">
        <v>21</v>
      </c>
      <c r="E145" s="34"/>
      <c r="F145" s="34"/>
      <c r="G145" s="36">
        <f t="shared" si="2"/>
        <v>0</v>
      </c>
    </row>
    <row r="146" spans="2:7" ht="38.25">
      <c r="B146" s="45"/>
      <c r="C146" s="43" t="s">
        <v>199</v>
      </c>
      <c r="D146" s="35" t="s">
        <v>21</v>
      </c>
      <c r="E146" s="34"/>
      <c r="F146" s="34"/>
      <c r="G146" s="36">
        <f t="shared" si="2"/>
        <v>0</v>
      </c>
    </row>
    <row r="147" spans="2:7" ht="38.25">
      <c r="B147" s="33" t="s">
        <v>200</v>
      </c>
      <c r="C147" s="43" t="s">
        <v>201</v>
      </c>
      <c r="D147" s="35" t="s">
        <v>21</v>
      </c>
      <c r="E147" s="34"/>
      <c r="F147" s="34"/>
      <c r="G147" s="36">
        <f t="shared" ref="G147:G178" si="3">E147*F147</f>
        <v>0</v>
      </c>
    </row>
    <row r="148" spans="2:7" ht="25.5">
      <c r="B148" s="44">
        <v>40729</v>
      </c>
      <c r="C148" s="43" t="s">
        <v>202</v>
      </c>
      <c r="D148" s="35" t="s">
        <v>21</v>
      </c>
      <c r="E148" s="34"/>
      <c r="F148" s="34"/>
      <c r="G148" s="36">
        <f t="shared" si="3"/>
        <v>0</v>
      </c>
    </row>
    <row r="149" spans="2:7" ht="25.5">
      <c r="B149" s="45"/>
      <c r="C149" s="43" t="s">
        <v>203</v>
      </c>
      <c r="D149" s="35" t="s">
        <v>21</v>
      </c>
      <c r="E149" s="34"/>
      <c r="F149" s="34"/>
      <c r="G149" s="36">
        <f t="shared" si="3"/>
        <v>0</v>
      </c>
    </row>
    <row r="150" spans="2:7" ht="25.5">
      <c r="B150" s="44">
        <v>9535</v>
      </c>
      <c r="C150" s="43" t="s">
        <v>204</v>
      </c>
      <c r="D150" s="35" t="s">
        <v>21</v>
      </c>
      <c r="E150" s="34"/>
      <c r="F150" s="34"/>
      <c r="G150" s="36">
        <f t="shared" si="3"/>
        <v>0</v>
      </c>
    </row>
    <row r="151" spans="2:7" ht="25.5">
      <c r="B151" s="45"/>
      <c r="C151" s="43" t="s">
        <v>205</v>
      </c>
      <c r="D151" s="35" t="s">
        <v>21</v>
      </c>
      <c r="E151" s="34"/>
      <c r="F151" s="34"/>
      <c r="G151" s="36">
        <f t="shared" si="3"/>
        <v>0</v>
      </c>
    </row>
    <row r="152" spans="2:7" ht="25.5">
      <c r="B152" s="45"/>
      <c r="C152" s="43" t="s">
        <v>206</v>
      </c>
      <c r="D152" s="35" t="s">
        <v>21</v>
      </c>
      <c r="E152" s="34"/>
      <c r="F152" s="34"/>
      <c r="G152" s="36">
        <f t="shared" si="3"/>
        <v>0</v>
      </c>
    </row>
    <row r="153" spans="2:7" ht="25.5">
      <c r="B153" s="45"/>
      <c r="C153" s="43" t="s">
        <v>207</v>
      </c>
      <c r="D153" s="35" t="s">
        <v>21</v>
      </c>
      <c r="E153" s="34"/>
      <c r="F153" s="34"/>
      <c r="G153" s="36">
        <f t="shared" si="3"/>
        <v>0</v>
      </c>
    </row>
    <row r="154" spans="2:7">
      <c r="B154" s="45"/>
      <c r="C154" s="43" t="s">
        <v>208</v>
      </c>
      <c r="D154" s="35" t="s">
        <v>21</v>
      </c>
      <c r="E154" s="34"/>
      <c r="F154" s="34"/>
      <c r="G154" s="36">
        <f t="shared" si="3"/>
        <v>0</v>
      </c>
    </row>
    <row r="155" spans="2:7" ht="25.5">
      <c r="B155" s="45"/>
      <c r="C155" s="43" t="s">
        <v>209</v>
      </c>
      <c r="D155" s="35" t="s">
        <v>21</v>
      </c>
      <c r="E155" s="34"/>
      <c r="F155" s="34"/>
      <c r="G155" s="36">
        <f t="shared" si="3"/>
        <v>0</v>
      </c>
    </row>
    <row r="156" spans="2:7" ht="25.5">
      <c r="B156" s="45"/>
      <c r="C156" s="43" t="s">
        <v>210</v>
      </c>
      <c r="D156" s="35" t="s">
        <v>21</v>
      </c>
      <c r="E156" s="34"/>
      <c r="F156" s="34"/>
      <c r="G156" s="36">
        <f t="shared" si="3"/>
        <v>0</v>
      </c>
    </row>
    <row r="157" spans="2:7">
      <c r="B157" s="45"/>
      <c r="C157" s="43" t="s">
        <v>211</v>
      </c>
      <c r="D157" s="35" t="s">
        <v>21</v>
      </c>
      <c r="E157" s="34"/>
      <c r="F157" s="34"/>
      <c r="G157" s="36">
        <f t="shared" si="3"/>
        <v>0</v>
      </c>
    </row>
    <row r="158" spans="2:7" ht="25.5">
      <c r="B158" s="72">
        <v>88504</v>
      </c>
      <c r="C158" s="43" t="s">
        <v>212</v>
      </c>
      <c r="D158" s="35" t="s">
        <v>21</v>
      </c>
      <c r="E158" s="34"/>
      <c r="F158" s="34"/>
      <c r="G158" s="36">
        <f t="shared" si="3"/>
        <v>0</v>
      </c>
    </row>
    <row r="159" spans="2:7" ht="38.25">
      <c r="B159" s="45"/>
      <c r="C159" s="43" t="s">
        <v>213</v>
      </c>
      <c r="D159" s="35" t="s">
        <v>21</v>
      </c>
      <c r="E159" s="34"/>
      <c r="F159" s="34"/>
      <c r="G159" s="36">
        <f t="shared" si="3"/>
        <v>0</v>
      </c>
    </row>
    <row r="160" spans="2:7" ht="38.25">
      <c r="B160" s="45"/>
      <c r="C160" s="43" t="s">
        <v>214</v>
      </c>
      <c r="D160" s="35" t="s">
        <v>21</v>
      </c>
      <c r="E160" s="34"/>
      <c r="F160" s="34"/>
      <c r="G160" s="36">
        <f t="shared" si="3"/>
        <v>0</v>
      </c>
    </row>
    <row r="161" spans="2:7" ht="25.5">
      <c r="B161" s="45"/>
      <c r="C161" s="43" t="s">
        <v>215</v>
      </c>
      <c r="D161" s="35" t="s">
        <v>21</v>
      </c>
      <c r="E161" s="34"/>
      <c r="F161" s="34"/>
      <c r="G161" s="36">
        <f t="shared" si="3"/>
        <v>0</v>
      </c>
    </row>
    <row r="162" spans="2:7" ht="25.5">
      <c r="B162" s="45"/>
      <c r="C162" s="43" t="s">
        <v>216</v>
      </c>
      <c r="D162" s="35" t="s">
        <v>21</v>
      </c>
      <c r="E162" s="34"/>
      <c r="F162" s="34"/>
      <c r="G162" s="36">
        <f t="shared" si="3"/>
        <v>0</v>
      </c>
    </row>
    <row r="163" spans="2:7" ht="25.5">
      <c r="B163" s="45"/>
      <c r="C163" s="43" t="s">
        <v>217</v>
      </c>
      <c r="D163" s="35" t="s">
        <v>21</v>
      </c>
      <c r="E163" s="34"/>
      <c r="F163" s="34"/>
      <c r="G163" s="36">
        <f t="shared" si="3"/>
        <v>0</v>
      </c>
    </row>
    <row r="164" spans="2:7" ht="25.5">
      <c r="B164" s="45"/>
      <c r="C164" s="43" t="s">
        <v>218</v>
      </c>
      <c r="D164" s="35" t="s">
        <v>21</v>
      </c>
      <c r="E164" s="34"/>
      <c r="F164" s="34"/>
      <c r="G164" s="36">
        <f t="shared" si="3"/>
        <v>0</v>
      </c>
    </row>
    <row r="165" spans="2:7" ht="25.5">
      <c r="B165" s="45"/>
      <c r="C165" s="43" t="s">
        <v>219</v>
      </c>
      <c r="D165" s="35" t="s">
        <v>30</v>
      </c>
      <c r="E165" s="34"/>
      <c r="F165" s="34"/>
      <c r="G165" s="36">
        <f t="shared" si="3"/>
        <v>0</v>
      </c>
    </row>
    <row r="166" spans="2:7" ht="25.5">
      <c r="B166" s="45"/>
      <c r="C166" s="43" t="s">
        <v>220</v>
      </c>
      <c r="D166" s="35" t="s">
        <v>30</v>
      </c>
      <c r="E166" s="34"/>
      <c r="F166" s="34"/>
      <c r="G166" s="36">
        <f t="shared" si="3"/>
        <v>0</v>
      </c>
    </row>
    <row r="167" spans="2:7" ht="25.5">
      <c r="B167" s="45"/>
      <c r="C167" s="43" t="s">
        <v>221</v>
      </c>
      <c r="D167" s="35" t="s">
        <v>30</v>
      </c>
      <c r="E167" s="34"/>
      <c r="F167" s="34"/>
      <c r="G167" s="36">
        <f t="shared" si="3"/>
        <v>0</v>
      </c>
    </row>
    <row r="168" spans="2:7" ht="25.5">
      <c r="B168" s="45"/>
      <c r="C168" s="43" t="s">
        <v>222</v>
      </c>
      <c r="D168" s="35" t="s">
        <v>30</v>
      </c>
      <c r="E168" s="34"/>
      <c r="F168" s="34"/>
      <c r="G168" s="36">
        <f t="shared" si="3"/>
        <v>0</v>
      </c>
    </row>
    <row r="169" spans="2:7" ht="25.5">
      <c r="B169" s="45"/>
      <c r="C169" s="43" t="s">
        <v>223</v>
      </c>
      <c r="D169" s="35" t="s">
        <v>30</v>
      </c>
      <c r="E169" s="34"/>
      <c r="F169" s="34"/>
      <c r="G169" s="36">
        <f t="shared" si="3"/>
        <v>0</v>
      </c>
    </row>
    <row r="170" spans="2:7" ht="25.5">
      <c r="B170" s="45"/>
      <c r="C170" s="43" t="s">
        <v>224</v>
      </c>
      <c r="D170" s="35" t="s">
        <v>21</v>
      </c>
      <c r="E170" s="34"/>
      <c r="F170" s="34"/>
      <c r="G170" s="36">
        <f t="shared" si="3"/>
        <v>0</v>
      </c>
    </row>
    <row r="171" spans="2:7" ht="25.5">
      <c r="B171" s="45"/>
      <c r="C171" s="43" t="s">
        <v>225</v>
      </c>
      <c r="D171" s="35" t="s">
        <v>21</v>
      </c>
      <c r="E171" s="34"/>
      <c r="F171" s="34"/>
      <c r="G171" s="36">
        <f t="shared" si="3"/>
        <v>0</v>
      </c>
    </row>
    <row r="172" spans="2:7">
      <c r="B172" s="45"/>
      <c r="C172" s="43" t="s">
        <v>226</v>
      </c>
      <c r="D172" s="35" t="s">
        <v>21</v>
      </c>
      <c r="E172" s="34"/>
      <c r="F172" s="34"/>
      <c r="G172" s="36">
        <f t="shared" si="3"/>
        <v>0</v>
      </c>
    </row>
    <row r="173" spans="2:7">
      <c r="B173" s="45"/>
      <c r="C173" s="43" t="s">
        <v>227</v>
      </c>
      <c r="D173" s="35" t="s">
        <v>21</v>
      </c>
      <c r="E173" s="34"/>
      <c r="F173" s="34"/>
      <c r="G173" s="36">
        <f t="shared" si="3"/>
        <v>0</v>
      </c>
    </row>
    <row r="174" spans="2:7" ht="25.5">
      <c r="B174" s="45"/>
      <c r="C174" s="43" t="s">
        <v>228</v>
      </c>
      <c r="D174" s="35" t="s">
        <v>21</v>
      </c>
      <c r="E174" s="34"/>
      <c r="F174" s="34"/>
      <c r="G174" s="36">
        <f t="shared" si="3"/>
        <v>0</v>
      </c>
    </row>
    <row r="175" spans="2:7" ht="25.5">
      <c r="B175" s="45"/>
      <c r="C175" s="43" t="s">
        <v>229</v>
      </c>
      <c r="D175" s="35" t="s">
        <v>21</v>
      </c>
      <c r="E175" s="34"/>
      <c r="F175" s="34"/>
      <c r="G175" s="36">
        <f t="shared" si="3"/>
        <v>0</v>
      </c>
    </row>
    <row r="176" spans="2:7">
      <c r="B176" s="45"/>
      <c r="C176" s="43" t="s">
        <v>230</v>
      </c>
      <c r="D176" s="35" t="s">
        <v>21</v>
      </c>
      <c r="E176" s="34"/>
      <c r="F176" s="34"/>
      <c r="G176" s="36">
        <f t="shared" si="3"/>
        <v>0</v>
      </c>
    </row>
    <row r="177" spans="2:7">
      <c r="B177" s="45"/>
      <c r="C177" s="43" t="s">
        <v>231</v>
      </c>
      <c r="D177" s="35" t="s">
        <v>21</v>
      </c>
      <c r="E177" s="34"/>
      <c r="F177" s="34"/>
      <c r="G177" s="36">
        <f t="shared" si="3"/>
        <v>0</v>
      </c>
    </row>
    <row r="178" spans="2:7">
      <c r="B178" s="45"/>
      <c r="C178" s="43" t="s">
        <v>232</v>
      </c>
      <c r="D178" s="35" t="s">
        <v>21</v>
      </c>
      <c r="E178" s="34"/>
      <c r="F178" s="34"/>
      <c r="G178" s="36">
        <f t="shared" si="3"/>
        <v>0</v>
      </c>
    </row>
    <row r="179" spans="2:7">
      <c r="B179" s="45"/>
      <c r="C179" s="43" t="s">
        <v>233</v>
      </c>
      <c r="D179" s="35" t="s">
        <v>21</v>
      </c>
      <c r="E179" s="34"/>
      <c r="F179" s="34"/>
      <c r="G179" s="36">
        <f t="shared" ref="G179:G196" si="4">E179*F179</f>
        <v>0</v>
      </c>
    </row>
    <row r="180" spans="2:7">
      <c r="B180" s="45"/>
      <c r="C180" s="43" t="s">
        <v>234</v>
      </c>
      <c r="D180" s="35" t="s">
        <v>21</v>
      </c>
      <c r="E180" s="34"/>
      <c r="F180" s="34"/>
      <c r="G180" s="36">
        <f t="shared" si="4"/>
        <v>0</v>
      </c>
    </row>
    <row r="181" spans="2:7" ht="25.5">
      <c r="B181" s="45"/>
      <c r="C181" s="43" t="s">
        <v>235</v>
      </c>
      <c r="D181" s="35" t="s">
        <v>21</v>
      </c>
      <c r="E181" s="34"/>
      <c r="F181" s="34"/>
      <c r="G181" s="36">
        <f t="shared" si="4"/>
        <v>0</v>
      </c>
    </row>
    <row r="182" spans="2:7">
      <c r="B182" s="45"/>
      <c r="C182" s="43" t="s">
        <v>236</v>
      </c>
      <c r="D182" s="35" t="s">
        <v>21</v>
      </c>
      <c r="E182" s="34"/>
      <c r="F182" s="34"/>
      <c r="G182" s="36">
        <f t="shared" si="4"/>
        <v>0</v>
      </c>
    </row>
    <row r="183" spans="2:7">
      <c r="B183" s="45"/>
      <c r="C183" s="43" t="s">
        <v>237</v>
      </c>
      <c r="D183" s="35" t="s">
        <v>21</v>
      </c>
      <c r="E183" s="34"/>
      <c r="F183" s="34"/>
      <c r="G183" s="36">
        <f t="shared" si="4"/>
        <v>0</v>
      </c>
    </row>
    <row r="184" spans="2:7">
      <c r="B184" s="45"/>
      <c r="C184" s="43" t="s">
        <v>238</v>
      </c>
      <c r="D184" s="35" t="s">
        <v>21</v>
      </c>
      <c r="E184" s="34"/>
      <c r="F184" s="34"/>
      <c r="G184" s="36">
        <f t="shared" si="4"/>
        <v>0</v>
      </c>
    </row>
    <row r="185" spans="2:7">
      <c r="B185" s="45"/>
      <c r="C185" s="43" t="s">
        <v>239</v>
      </c>
      <c r="D185" s="35" t="s">
        <v>21</v>
      </c>
      <c r="E185" s="34"/>
      <c r="F185" s="34"/>
      <c r="G185" s="36">
        <f t="shared" si="4"/>
        <v>0</v>
      </c>
    </row>
    <row r="186" spans="2:7">
      <c r="B186" s="45"/>
      <c r="C186" s="43" t="s">
        <v>240</v>
      </c>
      <c r="D186" s="35" t="s">
        <v>21</v>
      </c>
      <c r="E186" s="34"/>
      <c r="F186" s="34"/>
      <c r="G186" s="36">
        <f t="shared" si="4"/>
        <v>0</v>
      </c>
    </row>
    <row r="187" spans="2:7">
      <c r="B187" s="45"/>
      <c r="C187" s="43" t="s">
        <v>241</v>
      </c>
      <c r="D187" s="35" t="s">
        <v>21</v>
      </c>
      <c r="E187" s="34"/>
      <c r="F187" s="34"/>
      <c r="G187" s="36">
        <f t="shared" si="4"/>
        <v>0</v>
      </c>
    </row>
    <row r="188" spans="2:7" ht="25.5">
      <c r="B188" s="45"/>
      <c r="C188" s="43" t="s">
        <v>242</v>
      </c>
      <c r="D188" s="35" t="s">
        <v>21</v>
      </c>
      <c r="E188" s="34"/>
      <c r="F188" s="34"/>
      <c r="G188" s="36">
        <f t="shared" si="4"/>
        <v>0</v>
      </c>
    </row>
    <row r="189" spans="2:7">
      <c r="B189" s="45"/>
      <c r="C189" s="43" t="s">
        <v>243</v>
      </c>
      <c r="D189" s="35" t="s">
        <v>21</v>
      </c>
      <c r="E189" s="34"/>
      <c r="F189" s="34"/>
      <c r="G189" s="36">
        <f t="shared" si="4"/>
        <v>0</v>
      </c>
    </row>
    <row r="190" spans="2:7" ht="25.5">
      <c r="B190" s="45"/>
      <c r="C190" s="43" t="s">
        <v>244</v>
      </c>
      <c r="D190" s="35" t="s">
        <v>21</v>
      </c>
      <c r="E190" s="34"/>
      <c r="F190" s="34"/>
      <c r="G190" s="36">
        <f t="shared" si="4"/>
        <v>0</v>
      </c>
    </row>
    <row r="191" spans="2:7">
      <c r="B191" s="45"/>
      <c r="C191" s="43" t="s">
        <v>245</v>
      </c>
      <c r="D191" s="35" t="s">
        <v>21</v>
      </c>
      <c r="E191" s="34"/>
      <c r="F191" s="34"/>
      <c r="G191" s="36">
        <f t="shared" si="4"/>
        <v>0</v>
      </c>
    </row>
    <row r="192" spans="2:7">
      <c r="B192" s="45"/>
      <c r="C192" s="43" t="s">
        <v>246</v>
      </c>
      <c r="D192" s="35" t="s">
        <v>21</v>
      </c>
      <c r="E192" s="34"/>
      <c r="F192" s="34"/>
      <c r="G192" s="36">
        <f t="shared" si="4"/>
        <v>0</v>
      </c>
    </row>
    <row r="193" spans="2:8">
      <c r="B193" s="45"/>
      <c r="C193" s="43" t="s">
        <v>247</v>
      </c>
      <c r="D193" s="35" t="s">
        <v>21</v>
      </c>
      <c r="E193" s="34"/>
      <c r="F193" s="34"/>
      <c r="G193" s="36">
        <f t="shared" si="4"/>
        <v>0</v>
      </c>
    </row>
    <row r="194" spans="2:8" ht="25.5">
      <c r="B194" s="45"/>
      <c r="C194" s="43" t="s">
        <v>248</v>
      </c>
      <c r="D194" s="35" t="s">
        <v>21</v>
      </c>
      <c r="E194" s="34"/>
      <c r="F194" s="34"/>
      <c r="G194" s="36">
        <f t="shared" si="4"/>
        <v>0</v>
      </c>
    </row>
    <row r="195" spans="2:8" ht="25.5">
      <c r="B195" s="45"/>
      <c r="C195" s="43" t="s">
        <v>249</v>
      </c>
      <c r="D195" s="35" t="s">
        <v>21</v>
      </c>
      <c r="E195" s="34"/>
      <c r="F195" s="34"/>
      <c r="G195" s="36">
        <f t="shared" si="4"/>
        <v>0</v>
      </c>
    </row>
    <row r="196" spans="2:8" ht="51">
      <c r="B196" s="73" t="s">
        <v>250</v>
      </c>
      <c r="C196" s="43" t="s">
        <v>251</v>
      </c>
      <c r="D196" s="35" t="s">
        <v>21</v>
      </c>
      <c r="E196" s="34"/>
      <c r="F196" s="34"/>
      <c r="G196" s="36">
        <f t="shared" si="4"/>
        <v>0</v>
      </c>
    </row>
    <row r="197" spans="2:8">
      <c r="B197" s="37"/>
      <c r="C197" s="38" t="s">
        <v>40</v>
      </c>
      <c r="D197" s="39"/>
      <c r="E197" s="40"/>
      <c r="F197" s="41"/>
      <c r="G197" s="42">
        <f>SUM(G198)</f>
        <v>6078.8419999999996</v>
      </c>
      <c r="H197" s="52"/>
    </row>
    <row r="198" spans="2:8">
      <c r="B198" s="44">
        <v>9537</v>
      </c>
      <c r="C198" s="43" t="s">
        <v>252</v>
      </c>
      <c r="D198" s="53" t="s">
        <v>18</v>
      </c>
      <c r="E198" s="54">
        <v>3101.45</v>
      </c>
      <c r="F198" s="54">
        <v>1.96</v>
      </c>
      <c r="G198" s="36">
        <f>E198*F198</f>
        <v>6078.8419999999996</v>
      </c>
      <c r="H198" s="52"/>
    </row>
    <row r="199" spans="2:8" ht="15" customHeight="1">
      <c r="B199" s="543" t="s">
        <v>41</v>
      </c>
      <c r="C199" s="543"/>
      <c r="D199" s="543"/>
      <c r="E199" s="543"/>
      <c r="F199" s="543"/>
      <c r="G199" s="55" t="e">
        <f>G8+G18+G22+G36+G56+G58+G67+G77+G88+G93+G105+G110+G114+G197</f>
        <v>#REF!</v>
      </c>
    </row>
  </sheetData>
  <mergeCells count="4">
    <mergeCell ref="B2:G2"/>
    <mergeCell ref="C3:G3"/>
    <mergeCell ref="C6:D6"/>
    <mergeCell ref="B199:F199"/>
  </mergeCells>
  <hyperlinks>
    <hyperlink ref="B75" r:id="rId1"/>
  </hyperlinks>
  <pageMargins left="0.51180555555555496" right="0.51180555555555496" top="0.78749999999999998" bottom="0.78749999999999998" header="0.51180555555555496" footer="0.51180555555555496"/>
  <pageSetup paperSize="9" firstPageNumber="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U337"/>
  <sheetViews>
    <sheetView view="pageBreakPreview" topLeftCell="A292" zoomScale="55" zoomScaleNormal="85" zoomScaleSheetLayoutView="55" zoomScalePageLayoutView="70" workbookViewId="0">
      <selection activeCell="M316" sqref="M316"/>
    </sheetView>
  </sheetViews>
  <sheetFormatPr defaultColWidth="9" defaultRowHeight="15"/>
  <cols>
    <col min="1" max="1" width="9" style="74"/>
    <col min="2" max="2" width="10.28515625" style="145" customWidth="1"/>
    <col min="3" max="3" width="32" style="130" customWidth="1"/>
    <col min="4" max="4" width="98.140625" style="326" customWidth="1"/>
    <col min="5" max="5" width="9" style="327"/>
    <col min="6" max="6" width="15.7109375" style="328" bestFit="1" customWidth="1"/>
    <col min="7" max="7" width="18.85546875" style="498" customWidth="1"/>
    <col min="8" max="8" width="16.85546875" style="74" bestFit="1" customWidth="1"/>
    <col min="9" max="16384" width="9" style="74"/>
  </cols>
  <sheetData>
    <row r="2" spans="2:8">
      <c r="B2" s="329"/>
      <c r="D2" s="330"/>
      <c r="E2" s="130"/>
      <c r="F2" s="331"/>
      <c r="H2" s="128"/>
    </row>
    <row r="3" spans="2:8">
      <c r="B3" s="329"/>
      <c r="D3" s="330"/>
      <c r="E3" s="130"/>
      <c r="F3" s="331"/>
      <c r="H3" s="128"/>
    </row>
    <row r="4" spans="2:8">
      <c r="B4" s="329"/>
      <c r="D4" s="330"/>
      <c r="E4" s="130"/>
      <c r="F4" s="331"/>
      <c r="H4" s="128"/>
    </row>
    <row r="5" spans="2:8">
      <c r="B5" s="329"/>
      <c r="D5" s="330"/>
      <c r="E5" s="130"/>
      <c r="F5" s="331"/>
      <c r="H5" s="128"/>
    </row>
    <row r="6" spans="2:8">
      <c r="B6" s="329"/>
      <c r="D6" s="330"/>
      <c r="E6" s="130"/>
      <c r="F6" s="331"/>
      <c r="H6" s="128"/>
    </row>
    <row r="7" spans="2:8">
      <c r="B7" s="329"/>
      <c r="D7" s="330"/>
      <c r="E7" s="130"/>
      <c r="F7" s="331"/>
      <c r="H7" s="128"/>
    </row>
    <row r="8" spans="2:8">
      <c r="B8" s="128"/>
      <c r="C8" s="129"/>
      <c r="D8" s="128"/>
      <c r="E8" s="130"/>
      <c r="F8" s="128"/>
      <c r="H8" s="128"/>
    </row>
    <row r="9" spans="2:8" ht="15.75">
      <c r="B9" s="531" t="s">
        <v>2800</v>
      </c>
      <c r="C9" s="531"/>
      <c r="D9" s="531"/>
      <c r="E9" s="531"/>
      <c r="F9" s="531"/>
      <c r="G9" s="531"/>
      <c r="H9" s="531"/>
    </row>
    <row r="10" spans="2:8" ht="15.75">
      <c r="B10" s="531" t="s">
        <v>2801</v>
      </c>
      <c r="C10" s="531"/>
      <c r="D10" s="531"/>
      <c r="E10" s="531"/>
      <c r="F10" s="531"/>
      <c r="G10" s="531"/>
      <c r="H10" s="531"/>
    </row>
    <row r="11" spans="2:8" ht="15.75">
      <c r="B11" s="531" t="s">
        <v>2802</v>
      </c>
      <c r="C11" s="531"/>
      <c r="D11" s="531"/>
      <c r="E11" s="531"/>
      <c r="F11" s="531"/>
      <c r="G11" s="531"/>
      <c r="H11" s="531"/>
    </row>
    <row r="12" spans="2:8" ht="15.75">
      <c r="B12" s="531" t="s">
        <v>2803</v>
      </c>
      <c r="C12" s="531"/>
      <c r="D12" s="531"/>
      <c r="E12" s="531"/>
      <c r="F12" s="531"/>
      <c r="G12" s="531"/>
      <c r="H12" s="531"/>
    </row>
    <row r="13" spans="2:8" ht="15.75">
      <c r="B13" s="531" t="s">
        <v>2804</v>
      </c>
      <c r="C13" s="531"/>
      <c r="D13" s="531"/>
      <c r="E13" s="531"/>
      <c r="F13" s="531"/>
      <c r="G13" s="531"/>
      <c r="H13" s="531"/>
    </row>
    <row r="14" spans="2:8" ht="16.5" thickBot="1">
      <c r="B14" s="109"/>
      <c r="C14" s="109"/>
      <c r="D14" s="109"/>
      <c r="E14" s="109"/>
      <c r="F14" s="109"/>
      <c r="G14" s="499"/>
      <c r="H14" s="109"/>
    </row>
    <row r="15" spans="2:8" ht="50.1" customHeight="1" thickBot="1">
      <c r="B15" s="544" t="s">
        <v>2820</v>
      </c>
      <c r="C15" s="545"/>
      <c r="D15" s="545"/>
      <c r="E15" s="545"/>
      <c r="F15" s="545"/>
      <c r="G15" s="545"/>
      <c r="H15" s="546"/>
    </row>
    <row r="16" spans="2:8" ht="33" customHeight="1">
      <c r="B16" s="131" t="s">
        <v>2817</v>
      </c>
      <c r="C16" s="536" t="s">
        <v>2</v>
      </c>
      <c r="D16" s="536"/>
      <c r="E16" s="536"/>
      <c r="F16" s="536"/>
      <c r="G16" s="536"/>
      <c r="H16" s="537"/>
    </row>
    <row r="17" spans="1:151" ht="27" customHeight="1">
      <c r="B17" s="132" t="s">
        <v>2818</v>
      </c>
      <c r="C17" s="538" t="s">
        <v>2853</v>
      </c>
      <c r="D17" s="538"/>
      <c r="E17" s="135"/>
      <c r="F17" s="88" t="s">
        <v>2821</v>
      </c>
      <c r="G17" s="500" t="s">
        <v>2822</v>
      </c>
      <c r="H17" s="137"/>
    </row>
    <row r="18" spans="1:151" ht="33.75" customHeight="1" thickBot="1">
      <c r="B18" s="138" t="s">
        <v>2819</v>
      </c>
      <c r="C18" s="139" t="s">
        <v>7</v>
      </c>
      <c r="D18" s="140"/>
      <c r="E18" s="141"/>
      <c r="F18" s="142" t="s">
        <v>8</v>
      </c>
      <c r="G18" s="501" t="s">
        <v>3409</v>
      </c>
      <c r="H18" s="144"/>
    </row>
    <row r="19" spans="1:151" ht="16.5" thickBot="1">
      <c r="B19" s="335"/>
      <c r="C19" s="336"/>
      <c r="D19" s="532"/>
      <c r="E19" s="532"/>
      <c r="F19" s="336"/>
      <c r="G19" s="502"/>
      <c r="H19" s="337"/>
    </row>
    <row r="20" spans="1:151" ht="15.75" thickBot="1">
      <c r="B20" s="349" t="s">
        <v>11</v>
      </c>
      <c r="C20" s="350" t="s">
        <v>1618</v>
      </c>
      <c r="D20" s="351" t="s">
        <v>12</v>
      </c>
      <c r="E20" s="350" t="s">
        <v>13</v>
      </c>
      <c r="F20" s="352" t="s">
        <v>254</v>
      </c>
      <c r="G20" s="503" t="s">
        <v>2837</v>
      </c>
      <c r="H20" s="353" t="s">
        <v>2838</v>
      </c>
    </row>
    <row r="21" spans="1:151" ht="16.5" thickBot="1">
      <c r="B21" s="147">
        <v>1</v>
      </c>
      <c r="C21" s="510"/>
      <c r="D21" s="511" t="s">
        <v>17</v>
      </c>
      <c r="E21" s="512"/>
      <c r="F21" s="513"/>
      <c r="G21" s="514"/>
      <c r="H21" s="515"/>
    </row>
    <row r="22" spans="1:151" ht="15.75">
      <c r="B22" s="443" t="s">
        <v>962</v>
      </c>
      <c r="C22" s="195" t="s">
        <v>45</v>
      </c>
      <c r="D22" s="454" t="s">
        <v>19</v>
      </c>
      <c r="E22" s="455" t="s">
        <v>20</v>
      </c>
      <c r="F22" s="456"/>
      <c r="G22" s="504"/>
      <c r="H22" s="457">
        <f>SUM(H23:H27)</f>
        <v>20926.95</v>
      </c>
    </row>
    <row r="23" spans="1:151">
      <c r="B23" s="439" t="s">
        <v>963</v>
      </c>
      <c r="C23" s="458">
        <v>90777</v>
      </c>
      <c r="D23" s="446" t="s">
        <v>262</v>
      </c>
      <c r="E23" s="459" t="s">
        <v>261</v>
      </c>
      <c r="F23" s="460">
        <v>55</v>
      </c>
      <c r="G23" s="505">
        <v>65.77</v>
      </c>
      <c r="H23" s="462">
        <f>F23*G23</f>
        <v>3617.35</v>
      </c>
    </row>
    <row r="24" spans="1:151">
      <c r="B24" s="439" t="s">
        <v>964</v>
      </c>
      <c r="C24" s="458">
        <v>90780</v>
      </c>
      <c r="D24" s="446" t="s">
        <v>263</v>
      </c>
      <c r="E24" s="459" t="s">
        <v>261</v>
      </c>
      <c r="F24" s="460">
        <v>220</v>
      </c>
      <c r="G24" s="493">
        <v>37.4</v>
      </c>
      <c r="H24" s="462">
        <f>F24*G24</f>
        <v>8228</v>
      </c>
    </row>
    <row r="25" spans="1:151">
      <c r="B25" s="439" t="s">
        <v>2976</v>
      </c>
      <c r="C25" s="463">
        <v>90766</v>
      </c>
      <c r="D25" s="461" t="s">
        <v>264</v>
      </c>
      <c r="E25" s="459" t="s">
        <v>261</v>
      </c>
      <c r="F25" s="460">
        <v>220</v>
      </c>
      <c r="G25" s="505">
        <v>15.23</v>
      </c>
      <c r="H25" s="462">
        <f>F25*G25</f>
        <v>3350.6</v>
      </c>
    </row>
    <row r="26" spans="1:151">
      <c r="B26" s="439" t="s">
        <v>2977</v>
      </c>
      <c r="C26" s="463">
        <v>532</v>
      </c>
      <c r="D26" s="461" t="s">
        <v>926</v>
      </c>
      <c r="E26" s="464" t="s">
        <v>261</v>
      </c>
      <c r="F26" s="465">
        <v>220</v>
      </c>
      <c r="G26" s="505">
        <v>20.84</v>
      </c>
      <c r="H26" s="466">
        <f>F26*G26</f>
        <v>4584.8</v>
      </c>
    </row>
    <row r="27" spans="1:151" ht="15.75" thickBot="1">
      <c r="B27" s="439" t="s">
        <v>3061</v>
      </c>
      <c r="C27" s="463">
        <v>532</v>
      </c>
      <c r="D27" s="461" t="s">
        <v>3060</v>
      </c>
      <c r="E27" s="464" t="s">
        <v>261</v>
      </c>
      <c r="F27" s="465">
        <v>55</v>
      </c>
      <c r="G27" s="505">
        <v>20.84</v>
      </c>
      <c r="H27" s="466">
        <f>F27*G27</f>
        <v>1146.2</v>
      </c>
    </row>
    <row r="28" spans="1:151" s="172" customFormat="1" ht="15.75" thickBot="1">
      <c r="A28" s="74"/>
      <c r="B28" s="166"/>
      <c r="C28" s="169"/>
      <c r="D28" s="171"/>
      <c r="E28" s="169"/>
      <c r="F28" s="170"/>
      <c r="G28" s="506"/>
      <c r="H28" s="171"/>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row>
    <row r="29" spans="1:151" s="338" customFormat="1" ht="15.75">
      <c r="A29" s="74"/>
      <c r="B29" s="194" t="s">
        <v>965</v>
      </c>
      <c r="C29" s="155" t="s">
        <v>47</v>
      </c>
      <c r="D29" s="467" t="s">
        <v>2875</v>
      </c>
      <c r="E29" s="455" t="s">
        <v>18</v>
      </c>
      <c r="F29" s="456"/>
      <c r="G29" s="490"/>
      <c r="H29" s="457">
        <f>SUM(H30:H31)</f>
        <v>33.591999999999999</v>
      </c>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row>
    <row r="30" spans="1:151" s="338" customFormat="1">
      <c r="A30" s="74"/>
      <c r="B30" s="161" t="s">
        <v>966</v>
      </c>
      <c r="C30" s="468" t="s">
        <v>358</v>
      </c>
      <c r="D30" s="469" t="s">
        <v>354</v>
      </c>
      <c r="E30" s="459" t="s">
        <v>261</v>
      </c>
      <c r="F30" s="460">
        <v>1</v>
      </c>
      <c r="G30" s="493">
        <v>16.899999999999999</v>
      </c>
      <c r="H30" s="462">
        <f>G30*F30</f>
        <v>16.899999999999999</v>
      </c>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row>
    <row r="31" spans="1:151" s="338" customFormat="1" ht="15.75" thickBot="1">
      <c r="A31" s="74"/>
      <c r="B31" s="344" t="s">
        <v>967</v>
      </c>
      <c r="C31" s="470" t="s">
        <v>259</v>
      </c>
      <c r="D31" s="471" t="s">
        <v>260</v>
      </c>
      <c r="E31" s="472" t="s">
        <v>261</v>
      </c>
      <c r="F31" s="473">
        <v>1.2</v>
      </c>
      <c r="G31" s="496">
        <v>13.91</v>
      </c>
      <c r="H31" s="474">
        <f>G31*F31</f>
        <v>16.692</v>
      </c>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row>
    <row r="32" spans="1:151" s="338" customFormat="1" ht="15.75" thickBot="1">
      <c r="B32" s="427"/>
      <c r="C32" s="432"/>
      <c r="D32" s="433"/>
      <c r="E32" s="432"/>
      <c r="F32" s="430"/>
      <c r="G32" s="497"/>
      <c r="H32" s="429"/>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row>
    <row r="33" spans="2:151" s="338" customFormat="1" ht="15.75">
      <c r="B33" s="194" t="s">
        <v>970</v>
      </c>
      <c r="C33" s="155" t="s">
        <v>49</v>
      </c>
      <c r="D33" s="467" t="s">
        <v>2882</v>
      </c>
      <c r="E33" s="455" t="s">
        <v>18</v>
      </c>
      <c r="F33" s="456"/>
      <c r="G33" s="490"/>
      <c r="H33" s="457">
        <f>SUM(H34:H35)</f>
        <v>12.472799999999999</v>
      </c>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row>
    <row r="34" spans="2:151" s="338" customFormat="1">
      <c r="B34" s="161" t="s">
        <v>971</v>
      </c>
      <c r="C34" s="458">
        <v>88262</v>
      </c>
      <c r="D34" s="469" t="s">
        <v>505</v>
      </c>
      <c r="E34" s="475" t="s">
        <v>261</v>
      </c>
      <c r="F34" s="460">
        <v>0.08</v>
      </c>
      <c r="G34" s="493">
        <v>16.809999999999999</v>
      </c>
      <c r="H34" s="462">
        <f>F34*G34</f>
        <v>1.3448</v>
      </c>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row>
    <row r="35" spans="2:151" s="338" customFormat="1" ht="15.75" thickBot="1">
      <c r="B35" s="344" t="s">
        <v>972</v>
      </c>
      <c r="C35" s="476">
        <v>88316</v>
      </c>
      <c r="D35" s="471" t="s">
        <v>260</v>
      </c>
      <c r="E35" s="477" t="s">
        <v>261</v>
      </c>
      <c r="F35" s="473">
        <v>0.8</v>
      </c>
      <c r="G35" s="496">
        <v>13.91</v>
      </c>
      <c r="H35" s="474">
        <f>F35*G35</f>
        <v>11.128</v>
      </c>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row>
    <row r="36" spans="2:151" s="338" customFormat="1" ht="15.75" thickBot="1">
      <c r="B36" s="427"/>
      <c r="C36" s="428"/>
      <c r="D36" s="429"/>
      <c r="E36" s="428"/>
      <c r="F36" s="430"/>
      <c r="G36" s="497"/>
      <c r="H36" s="429"/>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row>
    <row r="37" spans="2:151" s="338" customFormat="1" ht="15.75">
      <c r="B37" s="194" t="s">
        <v>970</v>
      </c>
      <c r="C37" s="155" t="s">
        <v>50</v>
      </c>
      <c r="D37" s="467" t="s">
        <v>3072</v>
      </c>
      <c r="E37" s="455" t="s">
        <v>18</v>
      </c>
      <c r="F37" s="456"/>
      <c r="G37" s="490"/>
      <c r="H37" s="457">
        <f>SUM(H38:H39)</f>
        <v>20.28</v>
      </c>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row>
    <row r="38" spans="2:151" s="338" customFormat="1">
      <c r="B38" s="161" t="s">
        <v>971</v>
      </c>
      <c r="C38" s="468" t="s">
        <v>358</v>
      </c>
      <c r="D38" s="469" t="s">
        <v>354</v>
      </c>
      <c r="E38" s="459" t="s">
        <v>261</v>
      </c>
      <c r="F38" s="460">
        <v>0.13</v>
      </c>
      <c r="G38" s="493">
        <v>16.899999999999999</v>
      </c>
      <c r="H38" s="462">
        <f>F38*G38</f>
        <v>2.1970000000000001</v>
      </c>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row>
    <row r="39" spans="2:151" s="338" customFormat="1" ht="15.75" thickBot="1">
      <c r="B39" s="344" t="s">
        <v>972</v>
      </c>
      <c r="C39" s="470" t="s">
        <v>259</v>
      </c>
      <c r="D39" s="471" t="s">
        <v>260</v>
      </c>
      <c r="E39" s="472" t="s">
        <v>261</v>
      </c>
      <c r="F39" s="473">
        <v>1.3</v>
      </c>
      <c r="G39" s="496">
        <v>13.91</v>
      </c>
      <c r="H39" s="474">
        <f>F39*G39</f>
        <v>18.083000000000002</v>
      </c>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row>
    <row r="40" spans="2:151" s="338" customFormat="1" ht="15.75" thickBot="1">
      <c r="B40" s="409"/>
      <c r="C40" s="434"/>
      <c r="D40" s="342"/>
      <c r="E40" s="434"/>
      <c r="F40" s="341"/>
      <c r="G40" s="507"/>
      <c r="H40" s="342"/>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row>
    <row r="41" spans="2:151" s="338" customFormat="1" ht="15.75">
      <c r="B41" s="194" t="s">
        <v>990</v>
      </c>
      <c r="C41" s="478" t="s">
        <v>59</v>
      </c>
      <c r="D41" s="467" t="s">
        <v>2958</v>
      </c>
      <c r="E41" s="479" t="s">
        <v>18</v>
      </c>
      <c r="F41" s="480"/>
      <c r="G41" s="490"/>
      <c r="H41" s="457">
        <f>SUM(H42:H43)</f>
        <v>9.4764999999999997</v>
      </c>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row>
    <row r="42" spans="2:151" s="338" customFormat="1">
      <c r="B42" s="161" t="s">
        <v>991</v>
      </c>
      <c r="C42" s="458">
        <v>88262</v>
      </c>
      <c r="D42" s="469" t="s">
        <v>323</v>
      </c>
      <c r="E42" s="475" t="s">
        <v>261</v>
      </c>
      <c r="F42" s="460">
        <v>0.15</v>
      </c>
      <c r="G42" s="493">
        <v>16.809999999999999</v>
      </c>
      <c r="H42" s="481">
        <f>F42*G42</f>
        <v>2.5214999999999996</v>
      </c>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row>
    <row r="43" spans="2:151" s="338" customFormat="1" ht="15.75" thickBot="1">
      <c r="B43" s="344" t="s">
        <v>992</v>
      </c>
      <c r="C43" s="470" t="s">
        <v>259</v>
      </c>
      <c r="D43" s="471" t="s">
        <v>260</v>
      </c>
      <c r="E43" s="472" t="s">
        <v>261</v>
      </c>
      <c r="F43" s="473">
        <v>0.5</v>
      </c>
      <c r="G43" s="496">
        <v>13.91</v>
      </c>
      <c r="H43" s="482">
        <f>F43*G43</f>
        <v>6.9550000000000001</v>
      </c>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row>
    <row r="44" spans="2:151" s="338" customFormat="1" ht="15.75" thickBot="1">
      <c r="B44" s="427"/>
      <c r="C44" s="428"/>
      <c r="D44" s="429"/>
      <c r="E44" s="428"/>
      <c r="F44" s="430"/>
      <c r="G44" s="497"/>
      <c r="H44" s="429"/>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row>
    <row r="45" spans="2:151" s="338" customFormat="1" ht="31.5">
      <c r="B45" s="194" t="s">
        <v>998</v>
      </c>
      <c r="C45" s="155" t="s">
        <v>63</v>
      </c>
      <c r="D45" s="467" t="s">
        <v>2876</v>
      </c>
      <c r="E45" s="455" t="s">
        <v>18</v>
      </c>
      <c r="F45" s="480"/>
      <c r="G45" s="490"/>
      <c r="H45" s="457">
        <f>SUM(H46:H47)</f>
        <v>7.2450000000000001</v>
      </c>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row>
    <row r="46" spans="2:151" s="338" customFormat="1">
      <c r="B46" s="161" t="s">
        <v>999</v>
      </c>
      <c r="C46" s="458">
        <v>88262</v>
      </c>
      <c r="D46" s="469" t="s">
        <v>323</v>
      </c>
      <c r="E46" s="475" t="s">
        <v>261</v>
      </c>
      <c r="F46" s="460">
        <v>0.1</v>
      </c>
      <c r="G46" s="493">
        <v>16.809999999999999</v>
      </c>
      <c r="H46" s="481">
        <f>F46*G46</f>
        <v>1.681</v>
      </c>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row>
    <row r="47" spans="2:151" s="338" customFormat="1" ht="15.75" thickBot="1">
      <c r="B47" s="344" t="s">
        <v>1000</v>
      </c>
      <c r="C47" s="470" t="s">
        <v>259</v>
      </c>
      <c r="D47" s="471" t="s">
        <v>260</v>
      </c>
      <c r="E47" s="472" t="s">
        <v>261</v>
      </c>
      <c r="F47" s="473">
        <v>0.4</v>
      </c>
      <c r="G47" s="496">
        <v>13.91</v>
      </c>
      <c r="H47" s="482">
        <f>F47*G47</f>
        <v>5.5640000000000001</v>
      </c>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row>
    <row r="48" spans="2:151" s="338" customFormat="1" ht="15.75" thickBot="1">
      <c r="B48" s="427"/>
      <c r="C48" s="428"/>
      <c r="D48" s="429"/>
      <c r="E48" s="428"/>
      <c r="F48" s="430"/>
      <c r="G48" s="497"/>
      <c r="H48" s="429"/>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row>
    <row r="49" spans="2:8" ht="16.5" thickBot="1">
      <c r="B49" s="147">
        <v>3</v>
      </c>
      <c r="C49" s="510"/>
      <c r="D49" s="511" t="s">
        <v>32</v>
      </c>
      <c r="E49" s="512"/>
      <c r="F49" s="513"/>
      <c r="G49" s="514"/>
      <c r="H49" s="515"/>
    </row>
    <row r="50" spans="2:8" ht="47.25">
      <c r="B50" s="194" t="s">
        <v>1014</v>
      </c>
      <c r="C50" s="155" t="s">
        <v>355</v>
      </c>
      <c r="D50" s="467" t="s">
        <v>496</v>
      </c>
      <c r="E50" s="455" t="s">
        <v>21</v>
      </c>
      <c r="F50" s="456"/>
      <c r="G50" s="490"/>
      <c r="H50" s="457">
        <f>SUM(H51:H57)</f>
        <v>466.67</v>
      </c>
    </row>
    <row r="51" spans="2:8" ht="30">
      <c r="B51" s="161" t="s">
        <v>1015</v>
      </c>
      <c r="C51" s="458" t="s">
        <v>497</v>
      </c>
      <c r="D51" s="469" t="s">
        <v>498</v>
      </c>
      <c r="E51" s="475" t="s">
        <v>21</v>
      </c>
      <c r="F51" s="460">
        <v>2</v>
      </c>
      <c r="G51" s="493">
        <v>87.25</v>
      </c>
      <c r="H51" s="462">
        <f t="shared" ref="H51:H57" si="0">F51*G51</f>
        <v>174.5</v>
      </c>
    </row>
    <row r="52" spans="2:8" ht="45">
      <c r="B52" s="161" t="s">
        <v>1016</v>
      </c>
      <c r="C52" s="458" t="s">
        <v>499</v>
      </c>
      <c r="D52" s="469" t="s">
        <v>500</v>
      </c>
      <c r="E52" s="475" t="s">
        <v>21</v>
      </c>
      <c r="F52" s="460">
        <v>1</v>
      </c>
      <c r="G52" s="493">
        <v>42.67</v>
      </c>
      <c r="H52" s="462">
        <f t="shared" si="0"/>
        <v>42.67</v>
      </c>
    </row>
    <row r="53" spans="2:8" ht="30">
      <c r="B53" s="161" t="s">
        <v>1017</v>
      </c>
      <c r="C53" s="458" t="s">
        <v>501</v>
      </c>
      <c r="D53" s="469" t="s">
        <v>502</v>
      </c>
      <c r="E53" s="475" t="s">
        <v>21</v>
      </c>
      <c r="F53" s="460">
        <v>1</v>
      </c>
      <c r="G53" s="493">
        <v>42.97</v>
      </c>
      <c r="H53" s="462">
        <f t="shared" si="0"/>
        <v>42.97</v>
      </c>
    </row>
    <row r="54" spans="2:8" ht="30">
      <c r="B54" s="161" t="s">
        <v>2980</v>
      </c>
      <c r="C54" s="458" t="s">
        <v>503</v>
      </c>
      <c r="D54" s="469" t="s">
        <v>504</v>
      </c>
      <c r="E54" s="475" t="s">
        <v>21</v>
      </c>
      <c r="F54" s="460">
        <v>2</v>
      </c>
      <c r="G54" s="493">
        <v>6.51</v>
      </c>
      <c r="H54" s="462">
        <f t="shared" si="0"/>
        <v>13.02</v>
      </c>
    </row>
    <row r="55" spans="2:8">
      <c r="B55" s="161" t="s">
        <v>2981</v>
      </c>
      <c r="C55" s="458">
        <v>88262</v>
      </c>
      <c r="D55" s="469" t="s">
        <v>505</v>
      </c>
      <c r="E55" s="475" t="s">
        <v>261</v>
      </c>
      <c r="F55" s="460">
        <v>3.75</v>
      </c>
      <c r="G55" s="493">
        <v>16.809999999999999</v>
      </c>
      <c r="H55" s="462">
        <f t="shared" si="0"/>
        <v>63.037499999999994</v>
      </c>
    </row>
    <row r="56" spans="2:8">
      <c r="B56" s="161" t="s">
        <v>3027</v>
      </c>
      <c r="C56" s="458" t="s">
        <v>506</v>
      </c>
      <c r="D56" s="469" t="s">
        <v>507</v>
      </c>
      <c r="E56" s="475" t="s">
        <v>21</v>
      </c>
      <c r="F56" s="460">
        <v>1</v>
      </c>
      <c r="G56" s="493">
        <v>78.31</v>
      </c>
      <c r="H56" s="462">
        <f t="shared" si="0"/>
        <v>78.31</v>
      </c>
    </row>
    <row r="57" spans="2:8" ht="15.75" thickBot="1">
      <c r="B57" s="344" t="s">
        <v>3028</v>
      </c>
      <c r="C57" s="476">
        <v>88316</v>
      </c>
      <c r="D57" s="471" t="s">
        <v>260</v>
      </c>
      <c r="E57" s="477" t="s">
        <v>261</v>
      </c>
      <c r="F57" s="473">
        <v>3.75</v>
      </c>
      <c r="G57" s="496">
        <v>13.91</v>
      </c>
      <c r="H57" s="474">
        <f t="shared" si="0"/>
        <v>52.162500000000001</v>
      </c>
    </row>
    <row r="58" spans="2:8" ht="15.75" thickBot="1">
      <c r="B58" s="427"/>
      <c r="C58" s="428"/>
      <c r="D58" s="429"/>
      <c r="E58" s="428"/>
      <c r="F58" s="430"/>
      <c r="G58" s="497"/>
      <c r="H58" s="429"/>
    </row>
    <row r="59" spans="2:8" ht="47.25">
      <c r="B59" s="194" t="s">
        <v>1018</v>
      </c>
      <c r="C59" s="155" t="s">
        <v>379</v>
      </c>
      <c r="D59" s="467" t="s">
        <v>3079</v>
      </c>
      <c r="E59" s="455" t="s">
        <v>18</v>
      </c>
      <c r="F59" s="456"/>
      <c r="G59" s="490"/>
      <c r="H59" s="457">
        <f>SUM(H60:H64)</f>
        <v>307.67312534209088</v>
      </c>
    </row>
    <row r="60" spans="2:8">
      <c r="B60" s="161" t="s">
        <v>1019</v>
      </c>
      <c r="C60" s="458" t="s">
        <v>358</v>
      </c>
      <c r="D60" s="469" t="s">
        <v>354</v>
      </c>
      <c r="E60" s="475" t="s">
        <v>261</v>
      </c>
      <c r="F60" s="460">
        <v>0.52983032293377119</v>
      </c>
      <c r="G60" s="493">
        <v>16.899999999999999</v>
      </c>
      <c r="H60" s="462">
        <f>F60*G60</f>
        <v>8.954132457580732</v>
      </c>
    </row>
    <row r="61" spans="2:8">
      <c r="B61" s="161" t="s">
        <v>1020</v>
      </c>
      <c r="C61" s="458" t="s">
        <v>259</v>
      </c>
      <c r="D61" s="469" t="s">
        <v>260</v>
      </c>
      <c r="E61" s="475" t="s">
        <v>261</v>
      </c>
      <c r="F61" s="460">
        <v>0.2649151614668856</v>
      </c>
      <c r="G61" s="493">
        <v>13.91</v>
      </c>
      <c r="H61" s="462">
        <f>F61*G61</f>
        <v>3.6849698960043789</v>
      </c>
    </row>
    <row r="62" spans="2:8" ht="30">
      <c r="B62" s="161" t="s">
        <v>1021</v>
      </c>
      <c r="C62" s="458" t="s">
        <v>486</v>
      </c>
      <c r="D62" s="469" t="s">
        <v>487</v>
      </c>
      <c r="E62" s="475" t="s">
        <v>488</v>
      </c>
      <c r="F62" s="460">
        <v>0.88286808976464148</v>
      </c>
      <c r="G62" s="493">
        <v>35.32</v>
      </c>
      <c r="H62" s="462">
        <f>F62*G62</f>
        <v>31.182900930487136</v>
      </c>
    </row>
    <row r="63" spans="2:8" ht="30">
      <c r="B63" s="161" t="s">
        <v>1022</v>
      </c>
      <c r="C63" s="458" t="s">
        <v>951</v>
      </c>
      <c r="D63" s="469" t="s">
        <v>952</v>
      </c>
      <c r="E63" s="475" t="s">
        <v>33</v>
      </c>
      <c r="F63" s="460">
        <v>4.816639299397921</v>
      </c>
      <c r="G63" s="493">
        <v>0.67</v>
      </c>
      <c r="H63" s="462">
        <f>F63*G63</f>
        <v>3.2271483305966071</v>
      </c>
    </row>
    <row r="64" spans="2:8" ht="30.75" thickBot="1">
      <c r="B64" s="344" t="s">
        <v>1023</v>
      </c>
      <c r="C64" s="476" t="s">
        <v>3082</v>
      </c>
      <c r="D64" s="471" t="s">
        <v>3083</v>
      </c>
      <c r="E64" s="477" t="s">
        <v>33</v>
      </c>
      <c r="F64" s="473">
        <v>0.54734537493158186</v>
      </c>
      <c r="G64" s="496">
        <v>476.16</v>
      </c>
      <c r="H64" s="474">
        <f>F64*G64</f>
        <v>260.62397372742203</v>
      </c>
    </row>
    <row r="65" spans="2:8" ht="15.75" thickBot="1">
      <c r="B65" s="427"/>
      <c r="C65" s="428"/>
      <c r="D65" s="429"/>
      <c r="E65" s="428"/>
      <c r="F65" s="430"/>
      <c r="G65" s="497"/>
      <c r="H65" s="429"/>
    </row>
    <row r="66" spans="2:8" ht="16.5" thickBot="1">
      <c r="B66" s="147">
        <v>4</v>
      </c>
      <c r="C66" s="510"/>
      <c r="D66" s="511" t="s">
        <v>3005</v>
      </c>
      <c r="E66" s="512"/>
      <c r="F66" s="513"/>
      <c r="G66" s="514"/>
      <c r="H66" s="515"/>
    </row>
    <row r="67" spans="2:8" ht="15.75">
      <c r="B67" s="154" t="s">
        <v>1069</v>
      </c>
      <c r="C67" s="155" t="s">
        <v>388</v>
      </c>
      <c r="D67" s="467" t="s">
        <v>3073</v>
      </c>
      <c r="E67" s="455" t="s">
        <v>18</v>
      </c>
      <c r="F67" s="456" t="s">
        <v>907</v>
      </c>
      <c r="G67" s="490"/>
      <c r="H67" s="457">
        <f>SUM(H68:H74)</f>
        <v>613.23241944444442</v>
      </c>
    </row>
    <row r="68" spans="2:8">
      <c r="B68" s="161" t="s">
        <v>1070</v>
      </c>
      <c r="C68" s="458" t="s">
        <v>447</v>
      </c>
      <c r="D68" s="469" t="s">
        <v>916</v>
      </c>
      <c r="E68" s="475" t="s">
        <v>261</v>
      </c>
      <c r="F68" s="460">
        <v>5.33</v>
      </c>
      <c r="G68" s="493">
        <v>16.13</v>
      </c>
      <c r="H68" s="462">
        <f t="shared" ref="H68:H74" si="1">F68*G68</f>
        <v>85.972899999999996</v>
      </c>
    </row>
    <row r="69" spans="2:8">
      <c r="B69" s="161" t="s">
        <v>1071</v>
      </c>
      <c r="C69" s="458" t="s">
        <v>259</v>
      </c>
      <c r="D69" s="469" t="s">
        <v>260</v>
      </c>
      <c r="E69" s="475" t="s">
        <v>261</v>
      </c>
      <c r="F69" s="460">
        <v>2.7222222222222223</v>
      </c>
      <c r="G69" s="493">
        <v>13.91</v>
      </c>
      <c r="H69" s="462">
        <f t="shared" si="1"/>
        <v>37.86611111111111</v>
      </c>
    </row>
    <row r="70" spans="2:8">
      <c r="B70" s="161" t="s">
        <v>1072</v>
      </c>
      <c r="C70" s="458" t="s">
        <v>949</v>
      </c>
      <c r="D70" s="469" t="s">
        <v>950</v>
      </c>
      <c r="E70" s="475" t="s">
        <v>26</v>
      </c>
      <c r="F70" s="460">
        <v>1.0677777777777779</v>
      </c>
      <c r="G70" s="493">
        <v>36.24</v>
      </c>
      <c r="H70" s="462">
        <f t="shared" si="1"/>
        <v>38.696266666666673</v>
      </c>
    </row>
    <row r="71" spans="2:8" ht="30">
      <c r="B71" s="161" t="s">
        <v>1073</v>
      </c>
      <c r="C71" s="458" t="s">
        <v>951</v>
      </c>
      <c r="D71" s="469" t="s">
        <v>952</v>
      </c>
      <c r="E71" s="475" t="s">
        <v>21</v>
      </c>
      <c r="F71" s="460">
        <v>16.666666666666668</v>
      </c>
      <c r="G71" s="493">
        <v>0.67</v>
      </c>
      <c r="H71" s="462">
        <f t="shared" si="1"/>
        <v>11.166666666666668</v>
      </c>
    </row>
    <row r="72" spans="2:8">
      <c r="B72" s="161" t="s">
        <v>1074</v>
      </c>
      <c r="C72" s="458">
        <v>11692</v>
      </c>
      <c r="D72" s="469" t="s">
        <v>3074</v>
      </c>
      <c r="E72" s="475" t="s">
        <v>18</v>
      </c>
      <c r="F72" s="460">
        <v>1</v>
      </c>
      <c r="G72" s="493">
        <v>324.76</v>
      </c>
      <c r="H72" s="462">
        <f t="shared" si="1"/>
        <v>324.76</v>
      </c>
    </row>
    <row r="73" spans="2:8">
      <c r="B73" s="161" t="s">
        <v>1075</v>
      </c>
      <c r="C73" s="458" t="s">
        <v>717</v>
      </c>
      <c r="D73" s="469" t="s">
        <v>718</v>
      </c>
      <c r="E73" s="475" t="s">
        <v>26</v>
      </c>
      <c r="F73" s="460">
        <v>7.1388888888888891E-2</v>
      </c>
      <c r="G73" s="493">
        <v>38.03</v>
      </c>
      <c r="H73" s="462">
        <f t="shared" si="1"/>
        <v>2.7149194444444444</v>
      </c>
    </row>
    <row r="74" spans="2:8" ht="30.75" thickBot="1">
      <c r="B74" s="161" t="s">
        <v>3029</v>
      </c>
      <c r="C74" s="476" t="s">
        <v>953</v>
      </c>
      <c r="D74" s="471" t="s">
        <v>954</v>
      </c>
      <c r="E74" s="477" t="s">
        <v>21</v>
      </c>
      <c r="F74" s="473">
        <v>5.5555555555555554</v>
      </c>
      <c r="G74" s="496">
        <v>20.170000000000002</v>
      </c>
      <c r="H74" s="474">
        <f t="shared" si="1"/>
        <v>112.05555555555556</v>
      </c>
    </row>
    <row r="75" spans="2:8" ht="15.75" thickBot="1">
      <c r="B75" s="166"/>
      <c r="C75" s="167"/>
      <c r="D75" s="168"/>
      <c r="E75" s="167"/>
      <c r="F75" s="170"/>
      <c r="G75" s="506"/>
      <c r="H75" s="171"/>
    </row>
    <row r="76" spans="2:8" ht="16.5" thickBot="1">
      <c r="B76" s="147">
        <v>5</v>
      </c>
      <c r="C76" s="510"/>
      <c r="D76" s="511" t="s">
        <v>2978</v>
      </c>
      <c r="E76" s="512"/>
      <c r="F76" s="513"/>
      <c r="G76" s="514"/>
      <c r="H76" s="515"/>
    </row>
    <row r="77" spans="2:8" ht="31.5">
      <c r="B77" s="154" t="s">
        <v>1140</v>
      </c>
      <c r="C77" s="155" t="s">
        <v>391</v>
      </c>
      <c r="D77" s="467" t="s">
        <v>3088</v>
      </c>
      <c r="E77" s="455" t="s">
        <v>18</v>
      </c>
      <c r="F77" s="456"/>
      <c r="G77" s="490"/>
      <c r="H77" s="457">
        <f>SUM(H78:H80)</f>
        <v>12.6968</v>
      </c>
    </row>
    <row r="78" spans="2:8">
      <c r="B78" s="161" t="s">
        <v>1141</v>
      </c>
      <c r="C78" s="458" t="s">
        <v>3090</v>
      </c>
      <c r="D78" s="469" t="s">
        <v>3089</v>
      </c>
      <c r="E78" s="475" t="s">
        <v>345</v>
      </c>
      <c r="F78" s="460">
        <v>0.18</v>
      </c>
      <c r="G78" s="493">
        <v>17.66</v>
      </c>
      <c r="H78" s="462">
        <f>F78*G78</f>
        <v>3.1787999999999998</v>
      </c>
    </row>
    <row r="79" spans="2:8">
      <c r="B79" s="161" t="s">
        <v>1142</v>
      </c>
      <c r="C79" s="458" t="s">
        <v>343</v>
      </c>
      <c r="D79" s="469" t="s">
        <v>344</v>
      </c>
      <c r="E79" s="475" t="s">
        <v>261</v>
      </c>
      <c r="F79" s="460">
        <v>0.4</v>
      </c>
      <c r="G79" s="493">
        <v>16.84</v>
      </c>
      <c r="H79" s="462">
        <f t="shared" ref="H79:H80" si="2">F79*G79</f>
        <v>6.7360000000000007</v>
      </c>
    </row>
    <row r="80" spans="2:8" ht="15.75" thickBot="1">
      <c r="B80" s="161" t="s">
        <v>3030</v>
      </c>
      <c r="C80" s="458" t="s">
        <v>259</v>
      </c>
      <c r="D80" s="469" t="s">
        <v>260</v>
      </c>
      <c r="E80" s="475" t="s">
        <v>261</v>
      </c>
      <c r="F80" s="460">
        <v>0.2</v>
      </c>
      <c r="G80" s="493">
        <v>13.91</v>
      </c>
      <c r="H80" s="462">
        <f t="shared" si="2"/>
        <v>2.782</v>
      </c>
    </row>
    <row r="81" spans="2:8" ht="15.75" thickBot="1">
      <c r="B81" s="166"/>
      <c r="C81" s="167"/>
      <c r="D81" s="168"/>
      <c r="E81" s="167"/>
      <c r="F81" s="170"/>
      <c r="G81" s="506"/>
      <c r="H81" s="171"/>
    </row>
    <row r="82" spans="2:8" ht="31.5">
      <c r="B82" s="194" t="s">
        <v>2855</v>
      </c>
      <c r="C82" s="155" t="s">
        <v>1728</v>
      </c>
      <c r="D82" s="483" t="s">
        <v>155</v>
      </c>
      <c r="E82" s="455" t="s">
        <v>18</v>
      </c>
      <c r="F82" s="456"/>
      <c r="G82" s="490"/>
      <c r="H82" s="457">
        <f>SUM(H83:H86)</f>
        <v>10.282308</v>
      </c>
    </row>
    <row r="83" spans="2:8">
      <c r="B83" s="161" t="s">
        <v>3115</v>
      </c>
      <c r="C83" s="458" t="s">
        <v>343</v>
      </c>
      <c r="D83" s="469" t="s">
        <v>344</v>
      </c>
      <c r="E83" s="475" t="s">
        <v>261</v>
      </c>
      <c r="F83" s="460">
        <v>0.312</v>
      </c>
      <c r="G83" s="493">
        <v>16.84</v>
      </c>
      <c r="H83" s="462">
        <f>F83*G83</f>
        <v>5.2540800000000001</v>
      </c>
    </row>
    <row r="84" spans="2:8">
      <c r="B84" s="161" t="s">
        <v>3116</v>
      </c>
      <c r="C84" s="458" t="s">
        <v>259</v>
      </c>
      <c r="D84" s="469" t="s">
        <v>260</v>
      </c>
      <c r="E84" s="475" t="s">
        <v>261</v>
      </c>
      <c r="F84" s="460">
        <v>0.114</v>
      </c>
      <c r="G84" s="493">
        <v>13.91</v>
      </c>
      <c r="H84" s="462">
        <f>F84*G84</f>
        <v>1.5857400000000001</v>
      </c>
    </row>
    <row r="85" spans="2:8">
      <c r="B85" s="161" t="s">
        <v>3117</v>
      </c>
      <c r="C85" s="458" t="s">
        <v>554</v>
      </c>
      <c r="D85" s="469" t="s">
        <v>555</v>
      </c>
      <c r="E85" s="475" t="s">
        <v>21</v>
      </c>
      <c r="F85" s="460">
        <v>0.06</v>
      </c>
      <c r="G85" s="493">
        <v>0.39</v>
      </c>
      <c r="H85" s="462">
        <f>F85*G85</f>
        <v>2.3400000000000001E-2</v>
      </c>
    </row>
    <row r="86" spans="2:8" ht="15.75" thickBot="1">
      <c r="B86" s="344" t="s">
        <v>3118</v>
      </c>
      <c r="C86" s="476">
        <v>4052</v>
      </c>
      <c r="D86" s="471" t="s">
        <v>571</v>
      </c>
      <c r="E86" s="477" t="s">
        <v>566</v>
      </c>
      <c r="F86" s="473">
        <v>4.8899999999999999E-2</v>
      </c>
      <c r="G86" s="496">
        <v>69.92</v>
      </c>
      <c r="H86" s="474">
        <f>F86*G86</f>
        <v>3.4190879999999999</v>
      </c>
    </row>
    <row r="87" spans="2:8" ht="15.75" thickBot="1">
      <c r="B87" s="427"/>
      <c r="C87" s="432"/>
      <c r="D87" s="433"/>
      <c r="E87" s="432"/>
      <c r="F87" s="430"/>
      <c r="G87" s="497"/>
      <c r="H87" s="429"/>
    </row>
    <row r="88" spans="2:8" ht="16.5" thickBot="1">
      <c r="B88" s="147">
        <v>6</v>
      </c>
      <c r="C88" s="510"/>
      <c r="D88" s="511" t="s">
        <v>37</v>
      </c>
      <c r="E88" s="512"/>
      <c r="F88" s="513"/>
      <c r="G88" s="514"/>
      <c r="H88" s="515"/>
    </row>
    <row r="89" spans="2:8" ht="15.75">
      <c r="B89" s="484" t="s">
        <v>1143</v>
      </c>
      <c r="C89" s="155" t="s">
        <v>417</v>
      </c>
      <c r="D89" s="467" t="s">
        <v>3100</v>
      </c>
      <c r="E89" s="455" t="s">
        <v>21</v>
      </c>
      <c r="F89" s="456"/>
      <c r="G89" s="490"/>
      <c r="H89" s="457">
        <f>SUM(H90:H93)</f>
        <v>40.987429999999996</v>
      </c>
    </row>
    <row r="90" spans="2:8">
      <c r="B90" s="485" t="s">
        <v>1144</v>
      </c>
      <c r="C90" s="458" t="s">
        <v>2893</v>
      </c>
      <c r="D90" s="469" t="s">
        <v>3100</v>
      </c>
      <c r="E90" s="475" t="s">
        <v>21</v>
      </c>
      <c r="F90" s="460">
        <v>1</v>
      </c>
      <c r="G90" s="493">
        <v>22.23</v>
      </c>
      <c r="H90" s="462">
        <f>F90*G90</f>
        <v>22.23</v>
      </c>
    </row>
    <row r="91" spans="2:8">
      <c r="B91" s="485" t="s">
        <v>1145</v>
      </c>
      <c r="C91" s="458">
        <v>88309</v>
      </c>
      <c r="D91" s="469" t="s">
        <v>354</v>
      </c>
      <c r="E91" s="475" t="s">
        <v>261</v>
      </c>
      <c r="F91" s="460">
        <v>0.6</v>
      </c>
      <c r="G91" s="493">
        <v>16.899999999999999</v>
      </c>
      <c r="H91" s="462">
        <f>F91*G91</f>
        <v>10.139999999999999</v>
      </c>
    </row>
    <row r="92" spans="2:8">
      <c r="B92" s="485" t="s">
        <v>1146</v>
      </c>
      <c r="C92" s="458" t="s">
        <v>259</v>
      </c>
      <c r="D92" s="469" t="s">
        <v>260</v>
      </c>
      <c r="E92" s="475" t="s">
        <v>261</v>
      </c>
      <c r="F92" s="460">
        <v>0.6</v>
      </c>
      <c r="G92" s="493">
        <v>13.91</v>
      </c>
      <c r="H92" s="462">
        <f>F92*G92</f>
        <v>8.3460000000000001</v>
      </c>
    </row>
    <row r="93" spans="2:8" ht="30.75" thickBot="1">
      <c r="B93" s="486" t="s">
        <v>1147</v>
      </c>
      <c r="C93" s="476" t="s">
        <v>3401</v>
      </c>
      <c r="D93" s="471" t="s">
        <v>3402</v>
      </c>
      <c r="E93" s="477" t="s">
        <v>24</v>
      </c>
      <c r="F93" s="473">
        <v>1E-3</v>
      </c>
      <c r="G93" s="496">
        <v>271.43</v>
      </c>
      <c r="H93" s="474">
        <f>F93*G93</f>
        <v>0.27143</v>
      </c>
    </row>
    <row r="94" spans="2:8" ht="15.75" thickBot="1">
      <c r="B94" s="435"/>
      <c r="C94" s="74"/>
      <c r="D94" s="74"/>
      <c r="E94" s="74"/>
      <c r="F94" s="74"/>
    </row>
    <row r="95" spans="2:8" ht="15.75">
      <c r="B95" s="441" t="s">
        <v>1500</v>
      </c>
      <c r="C95" s="155" t="s">
        <v>423</v>
      </c>
      <c r="D95" s="467" t="s">
        <v>2998</v>
      </c>
      <c r="E95" s="455" t="s">
        <v>30</v>
      </c>
      <c r="F95" s="456"/>
      <c r="G95" s="490"/>
      <c r="H95" s="457">
        <f>SUM(H96:H100)</f>
        <v>67.774500000000003</v>
      </c>
    </row>
    <row r="96" spans="2:8">
      <c r="B96" s="439" t="s">
        <v>1798</v>
      </c>
      <c r="C96" s="458" t="s">
        <v>358</v>
      </c>
      <c r="D96" s="469" t="s">
        <v>354</v>
      </c>
      <c r="E96" s="475" t="s">
        <v>261</v>
      </c>
      <c r="F96" s="460">
        <v>1.2</v>
      </c>
      <c r="G96" s="493">
        <v>16.899999999999999</v>
      </c>
      <c r="H96" s="462">
        <f>F96*G96</f>
        <v>20.279999999999998</v>
      </c>
    </row>
    <row r="97" spans="2:151">
      <c r="B97" s="439" t="s">
        <v>1799</v>
      </c>
      <c r="C97" s="458" t="s">
        <v>259</v>
      </c>
      <c r="D97" s="469" t="s">
        <v>260</v>
      </c>
      <c r="E97" s="475" t="s">
        <v>261</v>
      </c>
      <c r="F97" s="460">
        <v>1.2</v>
      </c>
      <c r="G97" s="493">
        <v>13.91</v>
      </c>
      <c r="H97" s="462">
        <f>F97*G97</f>
        <v>16.692</v>
      </c>
    </row>
    <row r="98" spans="2:151" ht="30">
      <c r="B98" s="439" t="s">
        <v>1800</v>
      </c>
      <c r="C98" s="458" t="s">
        <v>2999</v>
      </c>
      <c r="D98" s="469" t="s">
        <v>3002</v>
      </c>
      <c r="E98" s="475" t="s">
        <v>2957</v>
      </c>
      <c r="F98" s="460">
        <v>1.4999999999999999E-2</v>
      </c>
      <c r="G98" s="493">
        <v>302.10000000000002</v>
      </c>
      <c r="H98" s="462">
        <f>F98*G98</f>
        <v>4.5315000000000003</v>
      </c>
    </row>
    <row r="99" spans="2:151" ht="30">
      <c r="B99" s="439" t="s">
        <v>1801</v>
      </c>
      <c r="C99" s="458" t="s">
        <v>3000</v>
      </c>
      <c r="D99" s="469" t="s">
        <v>3004</v>
      </c>
      <c r="E99" s="475" t="s">
        <v>961</v>
      </c>
      <c r="F99" s="460">
        <v>0.15</v>
      </c>
      <c r="G99" s="493">
        <v>76.900000000000006</v>
      </c>
      <c r="H99" s="462">
        <f>F99*G99</f>
        <v>11.535</v>
      </c>
    </row>
    <row r="100" spans="2:151" ht="45.75" thickBot="1">
      <c r="B100" s="440" t="s">
        <v>3031</v>
      </c>
      <c r="C100" s="476" t="s">
        <v>3001</v>
      </c>
      <c r="D100" s="471" t="s">
        <v>3003</v>
      </c>
      <c r="E100" s="477" t="s">
        <v>26</v>
      </c>
      <c r="F100" s="473">
        <v>2.4</v>
      </c>
      <c r="G100" s="496">
        <v>6.14</v>
      </c>
      <c r="H100" s="474">
        <f>F100*G100</f>
        <v>14.735999999999999</v>
      </c>
    </row>
    <row r="101" spans="2:151" ht="15.75" thickBot="1">
      <c r="B101" s="435"/>
      <c r="C101" s="74"/>
      <c r="D101" s="74"/>
      <c r="E101" s="74"/>
      <c r="F101" s="74"/>
    </row>
    <row r="102" spans="2:151" s="338" customFormat="1" ht="31.5">
      <c r="B102" s="441" t="s">
        <v>1501</v>
      </c>
      <c r="C102" s="155" t="s">
        <v>441</v>
      </c>
      <c r="D102" s="483" t="s">
        <v>164</v>
      </c>
      <c r="E102" s="455" t="s">
        <v>21</v>
      </c>
      <c r="F102" s="456"/>
      <c r="G102" s="490"/>
      <c r="H102" s="457">
        <f>SUM(H103:H104)</f>
        <v>74.36999999999999</v>
      </c>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row>
    <row r="103" spans="2:151" s="338" customFormat="1">
      <c r="B103" s="439" t="s">
        <v>1802</v>
      </c>
      <c r="C103" s="458" t="s">
        <v>592</v>
      </c>
      <c r="D103" s="469" t="s">
        <v>593</v>
      </c>
      <c r="E103" s="475" t="s">
        <v>21</v>
      </c>
      <c r="F103" s="460">
        <v>1</v>
      </c>
      <c r="G103" s="493">
        <v>69.3</v>
      </c>
      <c r="H103" s="462">
        <f>F103*G103</f>
        <v>69.3</v>
      </c>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74"/>
      <c r="EK103" s="74"/>
      <c r="EL103" s="74"/>
      <c r="EM103" s="74"/>
      <c r="EN103" s="74"/>
      <c r="EO103" s="74"/>
      <c r="EP103" s="74"/>
      <c r="EQ103" s="74"/>
      <c r="ER103" s="74"/>
      <c r="ES103" s="74"/>
      <c r="ET103" s="74"/>
      <c r="EU103" s="74"/>
    </row>
    <row r="104" spans="2:151" s="338" customFormat="1" ht="15.75" thickBot="1">
      <c r="B104" s="425" t="s">
        <v>1803</v>
      </c>
      <c r="C104" s="463">
        <v>88309</v>
      </c>
      <c r="D104" s="487" t="s">
        <v>354</v>
      </c>
      <c r="E104" s="488" t="s">
        <v>261</v>
      </c>
      <c r="F104" s="465">
        <v>0.3</v>
      </c>
      <c r="G104" s="493">
        <v>16.899999999999999</v>
      </c>
      <c r="H104" s="466">
        <f>F104*G104</f>
        <v>5.0699999999999994</v>
      </c>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74"/>
      <c r="EG104" s="74"/>
      <c r="EH104" s="74"/>
      <c r="EI104" s="74"/>
      <c r="EJ104" s="74"/>
      <c r="EK104" s="74"/>
      <c r="EL104" s="74"/>
      <c r="EM104" s="74"/>
      <c r="EN104" s="74"/>
      <c r="EO104" s="74"/>
      <c r="EP104" s="74"/>
      <c r="EQ104" s="74"/>
      <c r="ER104" s="74"/>
      <c r="ES104" s="74"/>
      <c r="ET104" s="74"/>
      <c r="EU104" s="74"/>
    </row>
    <row r="105" spans="2:151" s="338" customFormat="1" ht="15.75" thickBot="1">
      <c r="B105" s="166"/>
      <c r="C105" s="167"/>
      <c r="D105" s="168"/>
      <c r="E105" s="167"/>
      <c r="F105" s="170"/>
      <c r="G105" s="506"/>
      <c r="H105" s="171"/>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74"/>
      <c r="EG105" s="74"/>
      <c r="EH105" s="74"/>
      <c r="EI105" s="74"/>
      <c r="EJ105" s="74"/>
      <c r="EK105" s="74"/>
      <c r="EL105" s="74"/>
      <c r="EM105" s="74"/>
      <c r="EN105" s="74"/>
      <c r="EO105" s="74"/>
      <c r="EP105" s="74"/>
      <c r="EQ105" s="74"/>
      <c r="ER105" s="74"/>
      <c r="ES105" s="74"/>
      <c r="ET105" s="74"/>
      <c r="EU105" s="74"/>
    </row>
    <row r="106" spans="2:151" s="338" customFormat="1" ht="31.5">
      <c r="B106" s="441" t="s">
        <v>1502</v>
      </c>
      <c r="C106" s="155" t="s">
        <v>1729</v>
      </c>
      <c r="D106" s="483" t="s">
        <v>165</v>
      </c>
      <c r="E106" s="455" t="s">
        <v>21</v>
      </c>
      <c r="F106" s="456"/>
      <c r="G106" s="490"/>
      <c r="H106" s="457">
        <f>SUM(H107:H108)</f>
        <v>154.97</v>
      </c>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74"/>
      <c r="EG106" s="74"/>
      <c r="EH106" s="74"/>
      <c r="EI106" s="74"/>
      <c r="EJ106" s="74"/>
      <c r="EK106" s="74"/>
      <c r="EL106" s="74"/>
      <c r="EM106" s="74"/>
      <c r="EN106" s="74"/>
      <c r="EO106" s="74"/>
      <c r="EP106" s="74"/>
      <c r="EQ106" s="74"/>
      <c r="ER106" s="74"/>
      <c r="ES106" s="74"/>
      <c r="ET106" s="74"/>
      <c r="EU106" s="74"/>
    </row>
    <row r="107" spans="2:151" s="338" customFormat="1">
      <c r="B107" s="439" t="s">
        <v>1807</v>
      </c>
      <c r="C107" s="458" t="s">
        <v>594</v>
      </c>
      <c r="D107" s="469" t="s">
        <v>595</v>
      </c>
      <c r="E107" s="475" t="s">
        <v>21</v>
      </c>
      <c r="F107" s="460">
        <v>1</v>
      </c>
      <c r="G107" s="493">
        <v>149.9</v>
      </c>
      <c r="H107" s="462">
        <f>F107*G107</f>
        <v>149.9</v>
      </c>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4"/>
      <c r="DR107" s="74"/>
      <c r="DS107" s="74"/>
      <c r="DT107" s="74"/>
      <c r="DU107" s="74"/>
      <c r="DV107" s="74"/>
      <c r="DW107" s="74"/>
      <c r="DX107" s="74"/>
      <c r="DY107" s="74"/>
      <c r="DZ107" s="74"/>
      <c r="EA107" s="74"/>
      <c r="EB107" s="74"/>
      <c r="EC107" s="74"/>
      <c r="ED107" s="74"/>
      <c r="EE107" s="74"/>
      <c r="EF107" s="74"/>
      <c r="EG107" s="74"/>
      <c r="EH107" s="74"/>
      <c r="EI107" s="74"/>
      <c r="EJ107" s="74"/>
      <c r="EK107" s="74"/>
      <c r="EL107" s="74"/>
      <c r="EM107" s="74"/>
      <c r="EN107" s="74"/>
      <c r="EO107" s="74"/>
      <c r="EP107" s="74"/>
      <c r="EQ107" s="74"/>
      <c r="ER107" s="74"/>
      <c r="ES107" s="74"/>
      <c r="ET107" s="74"/>
      <c r="EU107" s="74"/>
    </row>
    <row r="108" spans="2:151" s="338" customFormat="1" ht="15.75" thickBot="1">
      <c r="B108" s="439" t="s">
        <v>1808</v>
      </c>
      <c r="C108" s="463">
        <v>88309</v>
      </c>
      <c r="D108" s="487" t="s">
        <v>354</v>
      </c>
      <c r="E108" s="488" t="s">
        <v>261</v>
      </c>
      <c r="F108" s="465">
        <v>0.3</v>
      </c>
      <c r="G108" s="493">
        <v>16.899999999999999</v>
      </c>
      <c r="H108" s="466">
        <f>F108*G108</f>
        <v>5.0699999999999994</v>
      </c>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DE108" s="74"/>
      <c r="DF108" s="74"/>
      <c r="DG108" s="74"/>
      <c r="DH108" s="74"/>
      <c r="DI108" s="74"/>
      <c r="DJ108" s="74"/>
      <c r="DK108" s="74"/>
      <c r="DL108" s="74"/>
      <c r="DM108" s="74"/>
      <c r="DN108" s="74"/>
      <c r="DO108" s="74"/>
      <c r="DP108" s="74"/>
      <c r="DQ108" s="74"/>
      <c r="DR108" s="74"/>
      <c r="DS108" s="74"/>
      <c r="DT108" s="74"/>
      <c r="DU108" s="74"/>
      <c r="DV108" s="74"/>
      <c r="DW108" s="74"/>
      <c r="DX108" s="74"/>
      <c r="DY108" s="74"/>
      <c r="DZ108" s="74"/>
      <c r="EA108" s="74"/>
      <c r="EB108" s="74"/>
      <c r="EC108" s="74"/>
      <c r="ED108" s="74"/>
      <c r="EE108" s="74"/>
      <c r="EF108" s="74"/>
      <c r="EG108" s="74"/>
      <c r="EH108" s="74"/>
      <c r="EI108" s="74"/>
      <c r="EJ108" s="74"/>
      <c r="EK108" s="74"/>
      <c r="EL108" s="74"/>
      <c r="EM108" s="74"/>
      <c r="EN108" s="74"/>
      <c r="EO108" s="74"/>
      <c r="EP108" s="74"/>
      <c r="EQ108" s="74"/>
      <c r="ER108" s="74"/>
      <c r="ES108" s="74"/>
      <c r="ET108" s="74"/>
      <c r="EU108" s="74"/>
    </row>
    <row r="109" spans="2:151" s="338" customFormat="1" ht="15.75" thickBot="1">
      <c r="B109" s="166"/>
      <c r="C109" s="167"/>
      <c r="D109" s="168"/>
      <c r="E109" s="167"/>
      <c r="F109" s="170"/>
      <c r="G109" s="506"/>
      <c r="H109" s="171"/>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74"/>
      <c r="EG109" s="74"/>
      <c r="EH109" s="74"/>
      <c r="EI109" s="74"/>
      <c r="EJ109" s="74"/>
      <c r="EK109" s="74"/>
      <c r="EL109" s="74"/>
      <c r="EM109" s="74"/>
      <c r="EN109" s="74"/>
      <c r="EO109" s="74"/>
      <c r="EP109" s="74"/>
      <c r="EQ109" s="74"/>
      <c r="ER109" s="74"/>
      <c r="ES109" s="74"/>
      <c r="ET109" s="74"/>
      <c r="EU109" s="74"/>
    </row>
    <row r="110" spans="2:151" s="338" customFormat="1" ht="30.75" customHeight="1">
      <c r="B110" s="441" t="s">
        <v>1503</v>
      </c>
      <c r="C110" s="155" t="s">
        <v>495</v>
      </c>
      <c r="D110" s="483" t="s">
        <v>2922</v>
      </c>
      <c r="E110" s="455" t="s">
        <v>21</v>
      </c>
      <c r="F110" s="456"/>
      <c r="G110" s="490"/>
      <c r="H110" s="457">
        <f>SUM(H111:H112)</f>
        <v>333.07</v>
      </c>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DE110" s="74"/>
      <c r="DF110" s="74"/>
      <c r="DG110" s="74"/>
      <c r="DH110" s="74"/>
      <c r="DI110" s="74"/>
      <c r="DJ110" s="74"/>
      <c r="DK110" s="74"/>
      <c r="DL110" s="74"/>
      <c r="DM110" s="74"/>
      <c r="DN110" s="74"/>
      <c r="DO110" s="74"/>
      <c r="DP110" s="74"/>
      <c r="DQ110" s="74"/>
      <c r="DR110" s="74"/>
      <c r="DS110" s="74"/>
      <c r="DT110" s="74"/>
      <c r="DU110" s="74"/>
      <c r="DV110" s="74"/>
      <c r="DW110" s="74"/>
      <c r="DX110" s="74"/>
      <c r="DY110" s="74"/>
      <c r="DZ110" s="74"/>
      <c r="EA110" s="74"/>
      <c r="EB110" s="74"/>
      <c r="EC110" s="74"/>
      <c r="ED110" s="74"/>
      <c r="EE110" s="74"/>
      <c r="EF110" s="74"/>
      <c r="EG110" s="74"/>
      <c r="EH110" s="74"/>
      <c r="EI110" s="74"/>
      <c r="EJ110" s="74"/>
      <c r="EK110" s="74"/>
      <c r="EL110" s="74"/>
      <c r="EM110" s="74"/>
      <c r="EN110" s="74"/>
      <c r="EO110" s="74"/>
      <c r="EP110" s="74"/>
      <c r="EQ110" s="74"/>
      <c r="ER110" s="74"/>
      <c r="ES110" s="74"/>
      <c r="ET110" s="74"/>
      <c r="EU110" s="74"/>
    </row>
    <row r="111" spans="2:151" s="338" customFormat="1">
      <c r="B111" s="439" t="s">
        <v>1814</v>
      </c>
      <c r="C111" s="458" t="s">
        <v>2921</v>
      </c>
      <c r="D111" s="469" t="s">
        <v>2922</v>
      </c>
      <c r="E111" s="475" t="s">
        <v>21</v>
      </c>
      <c r="F111" s="460">
        <v>1</v>
      </c>
      <c r="G111" s="493">
        <v>328</v>
      </c>
      <c r="H111" s="462">
        <f>F111*G111</f>
        <v>328</v>
      </c>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c r="DA111" s="74"/>
      <c r="DB111" s="74"/>
      <c r="DC111" s="74"/>
      <c r="DD111" s="74"/>
      <c r="DE111" s="74"/>
      <c r="DF111" s="74"/>
      <c r="DG111" s="74"/>
      <c r="DH111" s="74"/>
      <c r="DI111" s="74"/>
      <c r="DJ111" s="74"/>
      <c r="DK111" s="74"/>
      <c r="DL111" s="74"/>
      <c r="DM111" s="74"/>
      <c r="DN111" s="74"/>
      <c r="DO111" s="74"/>
      <c r="DP111" s="74"/>
      <c r="DQ111" s="74"/>
      <c r="DR111" s="74"/>
      <c r="DS111" s="74"/>
      <c r="DT111" s="74"/>
      <c r="DU111" s="74"/>
      <c r="DV111" s="74"/>
      <c r="DW111" s="74"/>
      <c r="DX111" s="74"/>
      <c r="DY111" s="74"/>
      <c r="DZ111" s="74"/>
      <c r="EA111" s="74"/>
      <c r="EB111" s="74"/>
      <c r="EC111" s="74"/>
      <c r="ED111" s="74"/>
      <c r="EE111" s="74"/>
      <c r="EF111" s="74"/>
      <c r="EG111" s="74"/>
      <c r="EH111" s="74"/>
      <c r="EI111" s="74"/>
      <c r="EJ111" s="74"/>
      <c r="EK111" s="74"/>
      <c r="EL111" s="74"/>
      <c r="EM111" s="74"/>
      <c r="EN111" s="74"/>
      <c r="EO111" s="74"/>
      <c r="EP111" s="74"/>
      <c r="EQ111" s="74"/>
      <c r="ER111" s="74"/>
      <c r="ES111" s="74"/>
      <c r="ET111" s="74"/>
      <c r="EU111" s="74"/>
    </row>
    <row r="112" spans="2:151" s="338" customFormat="1" ht="15.75" thickBot="1">
      <c r="B112" s="440" t="s">
        <v>1815</v>
      </c>
      <c r="C112" s="476">
        <v>88309</v>
      </c>
      <c r="D112" s="471" t="s">
        <v>354</v>
      </c>
      <c r="E112" s="477" t="s">
        <v>261</v>
      </c>
      <c r="F112" s="473">
        <v>0.3</v>
      </c>
      <c r="G112" s="496">
        <v>16.899999999999999</v>
      </c>
      <c r="H112" s="474">
        <f>F112*G112</f>
        <v>5.0699999999999994</v>
      </c>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4"/>
      <c r="DV112" s="74"/>
      <c r="DW112" s="74"/>
      <c r="DX112" s="74"/>
      <c r="DY112" s="74"/>
      <c r="DZ112" s="74"/>
      <c r="EA112" s="74"/>
      <c r="EB112" s="74"/>
      <c r="EC112" s="74"/>
      <c r="ED112" s="74"/>
      <c r="EE112" s="74"/>
      <c r="EF112" s="74"/>
      <c r="EG112" s="74"/>
      <c r="EH112" s="74"/>
      <c r="EI112" s="74"/>
      <c r="EJ112" s="74"/>
      <c r="EK112" s="74"/>
      <c r="EL112" s="74"/>
      <c r="EM112" s="74"/>
      <c r="EN112" s="74"/>
      <c r="EO112" s="74"/>
      <c r="EP112" s="74"/>
      <c r="EQ112" s="74"/>
      <c r="ER112" s="74"/>
      <c r="ES112" s="74"/>
      <c r="ET112" s="74"/>
      <c r="EU112" s="74"/>
    </row>
    <row r="113" spans="2:151" s="338" customFormat="1" ht="15.75" thickBot="1">
      <c r="B113" s="409"/>
      <c r="C113" s="339"/>
      <c r="D113" s="340"/>
      <c r="E113" s="339"/>
      <c r="F113" s="341"/>
      <c r="G113" s="507"/>
      <c r="H113" s="342"/>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DE113" s="74"/>
      <c r="DF113" s="74"/>
      <c r="DG113" s="74"/>
      <c r="DH113" s="74"/>
      <c r="DI113" s="74"/>
      <c r="DJ113" s="74"/>
      <c r="DK113" s="74"/>
      <c r="DL113" s="74"/>
      <c r="DM113" s="74"/>
      <c r="DN113" s="74"/>
      <c r="DO113" s="74"/>
      <c r="DP113" s="74"/>
      <c r="DQ113" s="74"/>
      <c r="DR113" s="74"/>
      <c r="DS113" s="74"/>
      <c r="DT113" s="74"/>
      <c r="DU113" s="74"/>
      <c r="DV113" s="74"/>
      <c r="DW113" s="74"/>
      <c r="DX113" s="74"/>
      <c r="DY113" s="74"/>
      <c r="DZ113" s="74"/>
      <c r="EA113" s="74"/>
      <c r="EB113" s="74"/>
      <c r="EC113" s="74"/>
      <c r="ED113" s="74"/>
      <c r="EE113" s="74"/>
      <c r="EF113" s="74"/>
      <c r="EG113" s="74"/>
      <c r="EH113" s="74"/>
      <c r="EI113" s="74"/>
      <c r="EJ113" s="74"/>
      <c r="EK113" s="74"/>
      <c r="EL113" s="74"/>
      <c r="EM113" s="74"/>
      <c r="EN113" s="74"/>
      <c r="EO113" s="74"/>
      <c r="EP113" s="74"/>
      <c r="EQ113" s="74"/>
      <c r="ER113" s="74"/>
      <c r="ES113" s="74"/>
      <c r="ET113" s="74"/>
      <c r="EU113" s="74"/>
    </row>
    <row r="114" spans="2:151" s="338" customFormat="1" ht="15.75">
      <c r="B114" s="441" t="s">
        <v>1504</v>
      </c>
      <c r="C114" s="155" t="s">
        <v>508</v>
      </c>
      <c r="D114" s="483" t="s">
        <v>2926</v>
      </c>
      <c r="E114" s="455" t="s">
        <v>21</v>
      </c>
      <c r="F114" s="456"/>
      <c r="G114" s="490"/>
      <c r="H114" s="457">
        <f>SUM(H115:H116)</f>
        <v>91.97</v>
      </c>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74"/>
      <c r="ET114" s="74"/>
      <c r="EU114" s="74"/>
    </row>
    <row r="115" spans="2:151" s="338" customFormat="1">
      <c r="B115" s="425" t="s">
        <v>1822</v>
      </c>
      <c r="C115" s="458">
        <v>88309</v>
      </c>
      <c r="D115" s="469" t="s">
        <v>354</v>
      </c>
      <c r="E115" s="475" t="s">
        <v>261</v>
      </c>
      <c r="F115" s="460">
        <v>0.3</v>
      </c>
      <c r="G115" s="493">
        <v>16.899999999999999</v>
      </c>
      <c r="H115" s="462">
        <f>F115*G115</f>
        <v>5.0699999999999994</v>
      </c>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c r="DA115" s="74"/>
      <c r="DB115" s="74"/>
      <c r="DC115" s="74"/>
      <c r="DD115" s="74"/>
      <c r="DE115" s="74"/>
      <c r="DF115" s="74"/>
      <c r="DG115" s="74"/>
      <c r="DH115" s="74"/>
      <c r="DI115" s="74"/>
      <c r="DJ115" s="74"/>
      <c r="DK115" s="74"/>
      <c r="DL115" s="74"/>
      <c r="DM115" s="74"/>
      <c r="DN115" s="74"/>
      <c r="DO115" s="74"/>
      <c r="DP115" s="74"/>
      <c r="DQ115" s="74"/>
      <c r="DR115" s="74"/>
      <c r="DS115" s="74"/>
      <c r="DT115" s="74"/>
      <c r="DU115" s="74"/>
      <c r="DV115" s="74"/>
      <c r="DW115" s="74"/>
      <c r="DX115" s="74"/>
      <c r="DY115" s="74"/>
      <c r="DZ115" s="74"/>
      <c r="EA115" s="74"/>
      <c r="EB115" s="74"/>
      <c r="EC115" s="74"/>
      <c r="ED115" s="74"/>
      <c r="EE115" s="74"/>
      <c r="EF115" s="74"/>
      <c r="EG115" s="74"/>
      <c r="EH115" s="74"/>
      <c r="EI115" s="74"/>
      <c r="EJ115" s="74"/>
      <c r="EK115" s="74"/>
      <c r="EL115" s="74"/>
      <c r="EM115" s="74"/>
      <c r="EN115" s="74"/>
      <c r="EO115" s="74"/>
      <c r="EP115" s="74"/>
      <c r="EQ115" s="74"/>
      <c r="ER115" s="74"/>
      <c r="ES115" s="74"/>
      <c r="ET115" s="74"/>
      <c r="EU115" s="74"/>
    </row>
    <row r="116" spans="2:151" s="338" customFormat="1" ht="15.75" thickBot="1">
      <c r="B116" s="412" t="s">
        <v>1823</v>
      </c>
      <c r="C116" s="476" t="s">
        <v>2925</v>
      </c>
      <c r="D116" s="471" t="s">
        <v>2926</v>
      </c>
      <c r="E116" s="477" t="s">
        <v>2887</v>
      </c>
      <c r="F116" s="473">
        <v>1</v>
      </c>
      <c r="G116" s="496">
        <v>86.9</v>
      </c>
      <c r="H116" s="474">
        <f>F116*G116</f>
        <v>86.9</v>
      </c>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DE116" s="74"/>
      <c r="DF116" s="74"/>
      <c r="DG116" s="74"/>
      <c r="DH116" s="74"/>
      <c r="DI116" s="74"/>
      <c r="DJ116" s="74"/>
      <c r="DK116" s="74"/>
      <c r="DL116" s="74"/>
      <c r="DM116" s="74"/>
      <c r="DN116" s="74"/>
      <c r="DO116" s="74"/>
      <c r="DP116" s="74"/>
      <c r="DQ116" s="74"/>
      <c r="DR116" s="74"/>
      <c r="DS116" s="74"/>
      <c r="DT116" s="74"/>
      <c r="DU116" s="74"/>
      <c r="DV116" s="74"/>
      <c r="DW116" s="74"/>
      <c r="DX116" s="74"/>
      <c r="DY116" s="74"/>
      <c r="DZ116" s="74"/>
      <c r="EA116" s="74"/>
      <c r="EB116" s="74"/>
      <c r="EC116" s="74"/>
      <c r="ED116" s="74"/>
      <c r="EE116" s="74"/>
      <c r="EF116" s="74"/>
      <c r="EG116" s="74"/>
      <c r="EH116" s="74"/>
      <c r="EI116" s="74"/>
      <c r="EJ116" s="74"/>
      <c r="EK116" s="74"/>
      <c r="EL116" s="74"/>
      <c r="EM116" s="74"/>
      <c r="EN116" s="74"/>
      <c r="EO116" s="74"/>
      <c r="EP116" s="74"/>
      <c r="EQ116" s="74"/>
      <c r="ER116" s="74"/>
      <c r="ES116" s="74"/>
      <c r="ET116" s="74"/>
      <c r="EU116" s="74"/>
    </row>
    <row r="117" spans="2:151" s="338" customFormat="1" ht="15.75" thickBot="1">
      <c r="B117" s="409"/>
      <c r="C117" s="339"/>
      <c r="D117" s="340"/>
      <c r="E117" s="339"/>
      <c r="F117" s="341"/>
      <c r="G117" s="507"/>
      <c r="H117" s="342"/>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c r="DA117" s="74"/>
      <c r="DB117" s="74"/>
      <c r="DC117" s="74"/>
      <c r="DD117" s="74"/>
      <c r="DE117" s="74"/>
      <c r="DF117" s="74"/>
      <c r="DG117" s="74"/>
      <c r="DH117" s="74"/>
      <c r="DI117" s="74"/>
      <c r="DJ117" s="74"/>
      <c r="DK117" s="74"/>
      <c r="DL117" s="74"/>
      <c r="DM117" s="74"/>
      <c r="DN117" s="74"/>
      <c r="DO117" s="74"/>
      <c r="DP117" s="74"/>
      <c r="DQ117" s="74"/>
      <c r="DR117" s="74"/>
      <c r="DS117" s="74"/>
      <c r="DT117" s="74"/>
      <c r="DU117" s="74"/>
      <c r="DV117" s="74"/>
      <c r="DW117" s="74"/>
      <c r="DX117" s="74"/>
      <c r="DY117" s="74"/>
      <c r="DZ117" s="74"/>
      <c r="EA117" s="74"/>
      <c r="EB117" s="74"/>
      <c r="EC117" s="74"/>
      <c r="ED117" s="74"/>
      <c r="EE117" s="74"/>
      <c r="EF117" s="74"/>
      <c r="EG117" s="74"/>
      <c r="EH117" s="74"/>
      <c r="EI117" s="74"/>
      <c r="EJ117" s="74"/>
      <c r="EK117" s="74"/>
      <c r="EL117" s="74"/>
      <c r="EM117" s="74"/>
      <c r="EN117" s="74"/>
      <c r="EO117" s="74"/>
      <c r="EP117" s="74"/>
      <c r="EQ117" s="74"/>
      <c r="ER117" s="74"/>
      <c r="ES117" s="74"/>
      <c r="ET117" s="74"/>
      <c r="EU117" s="74"/>
    </row>
    <row r="118" spans="2:151" s="338" customFormat="1" ht="15.75">
      <c r="B118" s="441" t="s">
        <v>1505</v>
      </c>
      <c r="C118" s="155" t="s">
        <v>2979</v>
      </c>
      <c r="D118" s="483" t="s">
        <v>2947</v>
      </c>
      <c r="E118" s="455" t="s">
        <v>30</v>
      </c>
      <c r="F118" s="456"/>
      <c r="G118" s="490"/>
      <c r="H118" s="457">
        <f>SUM(H119:H125)</f>
        <v>78.779470000000003</v>
      </c>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DE118" s="74"/>
      <c r="DF118" s="74"/>
      <c r="DG118" s="74"/>
      <c r="DH118" s="74"/>
      <c r="DI118" s="74"/>
      <c r="DJ118" s="74"/>
      <c r="DK118" s="74"/>
      <c r="DL118" s="74"/>
      <c r="DM118" s="74"/>
      <c r="DN118" s="74"/>
      <c r="DO118" s="74"/>
      <c r="DP118" s="74"/>
      <c r="DQ118" s="74"/>
      <c r="DR118" s="74"/>
      <c r="DS118" s="74"/>
      <c r="DT118" s="74"/>
      <c r="DU118" s="74"/>
      <c r="DV118" s="74"/>
      <c r="DW118" s="74"/>
      <c r="DX118" s="74"/>
      <c r="DY118" s="74"/>
      <c r="DZ118" s="74"/>
      <c r="EA118" s="74"/>
      <c r="EB118" s="74"/>
      <c r="EC118" s="74"/>
      <c r="ED118" s="74"/>
      <c r="EE118" s="74"/>
      <c r="EF118" s="74"/>
      <c r="EG118" s="74"/>
      <c r="EH118" s="74"/>
      <c r="EI118" s="74"/>
      <c r="EJ118" s="74"/>
      <c r="EK118" s="74"/>
      <c r="EL118" s="74"/>
      <c r="EM118" s="74"/>
      <c r="EN118" s="74"/>
      <c r="EO118" s="74"/>
      <c r="EP118" s="74"/>
      <c r="EQ118" s="74"/>
      <c r="ER118" s="74"/>
      <c r="ES118" s="74"/>
      <c r="ET118" s="74"/>
      <c r="EU118" s="74"/>
    </row>
    <row r="119" spans="2:151" s="338" customFormat="1">
      <c r="B119" s="425" t="s">
        <v>1838</v>
      </c>
      <c r="C119" s="458" t="s">
        <v>2948</v>
      </c>
      <c r="D119" s="469" t="s">
        <v>2951</v>
      </c>
      <c r="E119" s="475" t="s">
        <v>30</v>
      </c>
      <c r="F119" s="460">
        <v>1.05</v>
      </c>
      <c r="G119" s="493">
        <v>48.82</v>
      </c>
      <c r="H119" s="462">
        <f t="shared" ref="H119:H125" si="3">F119*G119</f>
        <v>51.261000000000003</v>
      </c>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c r="DS119" s="74"/>
      <c r="DT119" s="74"/>
      <c r="DU119" s="74"/>
      <c r="DV119" s="74"/>
      <c r="DW119" s="74"/>
      <c r="DX119" s="74"/>
      <c r="DY119" s="74"/>
      <c r="DZ119" s="74"/>
      <c r="EA119" s="74"/>
      <c r="EB119" s="74"/>
      <c r="EC119" s="74"/>
      <c r="ED119" s="74"/>
      <c r="EE119" s="74"/>
      <c r="EF119" s="74"/>
      <c r="EG119" s="74"/>
      <c r="EH119" s="74"/>
      <c r="EI119" s="74"/>
      <c r="EJ119" s="74"/>
      <c r="EK119" s="74"/>
      <c r="EL119" s="74"/>
      <c r="EM119" s="74"/>
      <c r="EN119" s="74"/>
      <c r="EO119" s="74"/>
      <c r="EP119" s="74"/>
      <c r="EQ119" s="74"/>
      <c r="ER119" s="74"/>
      <c r="ES119" s="74"/>
      <c r="ET119" s="74"/>
      <c r="EU119" s="74"/>
    </row>
    <row r="120" spans="2:151" s="338" customFormat="1">
      <c r="B120" s="439" t="s">
        <v>3032</v>
      </c>
      <c r="C120" s="458">
        <v>88309</v>
      </c>
      <c r="D120" s="469" t="s">
        <v>354</v>
      </c>
      <c r="E120" s="475" t="s">
        <v>261</v>
      </c>
      <c r="F120" s="460">
        <v>0.3</v>
      </c>
      <c r="G120" s="493">
        <v>16.899999999999999</v>
      </c>
      <c r="H120" s="462">
        <f t="shared" si="3"/>
        <v>5.0699999999999994</v>
      </c>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DE120" s="74"/>
      <c r="DF120" s="74"/>
      <c r="DG120" s="74"/>
      <c r="DH120" s="74"/>
      <c r="DI120" s="74"/>
      <c r="DJ120" s="74"/>
      <c r="DK120" s="74"/>
      <c r="DL120" s="74"/>
      <c r="DM120" s="74"/>
      <c r="DN120" s="74"/>
      <c r="DO120" s="74"/>
      <c r="DP120" s="74"/>
      <c r="DQ120" s="74"/>
      <c r="DR120" s="74"/>
      <c r="DS120" s="74"/>
      <c r="DT120" s="74"/>
      <c r="DU120" s="74"/>
      <c r="DV120" s="74"/>
      <c r="DW120" s="74"/>
      <c r="DX120" s="74"/>
      <c r="DY120" s="74"/>
      <c r="DZ120" s="74"/>
      <c r="EA120" s="74"/>
      <c r="EB120" s="74"/>
      <c r="EC120" s="74"/>
      <c r="ED120" s="74"/>
      <c r="EE120" s="74"/>
      <c r="EF120" s="74"/>
      <c r="EG120" s="74"/>
      <c r="EH120" s="74"/>
      <c r="EI120" s="74"/>
      <c r="EJ120" s="74"/>
      <c r="EK120" s="74"/>
      <c r="EL120" s="74"/>
      <c r="EM120" s="74"/>
      <c r="EN120" s="74"/>
      <c r="EO120" s="74"/>
      <c r="EP120" s="74"/>
      <c r="EQ120" s="74"/>
      <c r="ER120" s="74"/>
      <c r="ES120" s="74"/>
      <c r="ET120" s="74"/>
      <c r="EU120" s="74"/>
    </row>
    <row r="121" spans="2:151" s="338" customFormat="1">
      <c r="B121" s="439" t="s">
        <v>3033</v>
      </c>
      <c r="C121" s="458">
        <v>6110</v>
      </c>
      <c r="D121" s="469" t="s">
        <v>2952</v>
      </c>
      <c r="E121" s="475" t="s">
        <v>261</v>
      </c>
      <c r="F121" s="460">
        <v>0.2</v>
      </c>
      <c r="G121" s="493">
        <v>11.33</v>
      </c>
      <c r="H121" s="462">
        <f t="shared" si="3"/>
        <v>2.266</v>
      </c>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c r="DA121" s="74"/>
      <c r="DB121" s="74"/>
      <c r="DC121" s="74"/>
      <c r="DD121" s="74"/>
      <c r="DE121" s="74"/>
      <c r="DF121" s="74"/>
      <c r="DG121" s="74"/>
      <c r="DH121" s="74"/>
      <c r="DI121" s="74"/>
      <c r="DJ121" s="74"/>
      <c r="DK121" s="74"/>
      <c r="DL121" s="74"/>
      <c r="DM121" s="74"/>
      <c r="DN121" s="74"/>
      <c r="DO121" s="74"/>
      <c r="DP121" s="74"/>
      <c r="DQ121" s="74"/>
      <c r="DR121" s="74"/>
      <c r="DS121" s="74"/>
      <c r="DT121" s="74"/>
      <c r="DU121" s="74"/>
      <c r="DV121" s="74"/>
      <c r="DW121" s="74"/>
      <c r="DX121" s="74"/>
      <c r="DY121" s="74"/>
      <c r="DZ121" s="74"/>
      <c r="EA121" s="74"/>
      <c r="EB121" s="74"/>
      <c r="EC121" s="74"/>
      <c r="ED121" s="74"/>
      <c r="EE121" s="74"/>
      <c r="EF121" s="74"/>
      <c r="EG121" s="74"/>
      <c r="EH121" s="74"/>
      <c r="EI121" s="74"/>
      <c r="EJ121" s="74"/>
      <c r="EK121" s="74"/>
      <c r="EL121" s="74"/>
      <c r="EM121" s="74"/>
      <c r="EN121" s="74"/>
      <c r="EO121" s="74"/>
      <c r="EP121" s="74"/>
      <c r="EQ121" s="74"/>
      <c r="ER121" s="74"/>
      <c r="ES121" s="74"/>
      <c r="ET121" s="74"/>
      <c r="EU121" s="74"/>
    </row>
    <row r="122" spans="2:151" s="338" customFormat="1">
      <c r="B122" s="439" t="s">
        <v>3034</v>
      </c>
      <c r="C122" s="458" t="s">
        <v>259</v>
      </c>
      <c r="D122" s="469" t="s">
        <v>260</v>
      </c>
      <c r="E122" s="475" t="s">
        <v>261</v>
      </c>
      <c r="F122" s="460">
        <v>0.5</v>
      </c>
      <c r="G122" s="493">
        <v>13.91</v>
      </c>
      <c r="H122" s="462">
        <f t="shared" si="3"/>
        <v>6.9550000000000001</v>
      </c>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DE122" s="74"/>
      <c r="DF122" s="74"/>
      <c r="DG122" s="74"/>
      <c r="DH122" s="74"/>
      <c r="DI122" s="74"/>
      <c r="DJ122" s="74"/>
      <c r="DK122" s="74"/>
      <c r="DL122" s="74"/>
      <c r="DM122" s="74"/>
      <c r="DN122" s="74"/>
      <c r="DO122" s="74"/>
      <c r="DP122" s="74"/>
      <c r="DQ122" s="74"/>
      <c r="DR122" s="74"/>
      <c r="DS122" s="74"/>
      <c r="DT122" s="74"/>
      <c r="DU122" s="74"/>
      <c r="DV122" s="74"/>
      <c r="DW122" s="74"/>
      <c r="DX122" s="74"/>
      <c r="DY122" s="74"/>
      <c r="DZ122" s="74"/>
      <c r="EA122" s="74"/>
      <c r="EB122" s="74"/>
      <c r="EC122" s="74"/>
      <c r="ED122" s="74"/>
      <c r="EE122" s="74"/>
      <c r="EF122" s="74"/>
      <c r="EG122" s="74"/>
      <c r="EH122" s="74"/>
      <c r="EI122" s="74"/>
      <c r="EJ122" s="74"/>
      <c r="EK122" s="74"/>
      <c r="EL122" s="74"/>
      <c r="EM122" s="74"/>
      <c r="EN122" s="74"/>
      <c r="EO122" s="74"/>
      <c r="EP122" s="74"/>
      <c r="EQ122" s="74"/>
      <c r="ER122" s="74"/>
      <c r="ES122" s="74"/>
      <c r="ET122" s="74"/>
      <c r="EU122" s="74"/>
    </row>
    <row r="123" spans="2:151" s="338" customFormat="1">
      <c r="B123" s="439" t="s">
        <v>3035</v>
      </c>
      <c r="C123" s="458">
        <v>6160</v>
      </c>
      <c r="D123" s="469" t="s">
        <v>2953</v>
      </c>
      <c r="E123" s="475" t="s">
        <v>261</v>
      </c>
      <c r="F123" s="460">
        <v>0.2</v>
      </c>
      <c r="G123" s="493">
        <v>11.97</v>
      </c>
      <c r="H123" s="462">
        <f t="shared" si="3"/>
        <v>2.3940000000000001</v>
      </c>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c r="DP123" s="74"/>
      <c r="DQ123" s="74"/>
      <c r="DR123" s="74"/>
      <c r="DS123" s="74"/>
      <c r="DT123" s="74"/>
      <c r="DU123" s="74"/>
      <c r="DV123" s="74"/>
      <c r="DW123" s="74"/>
      <c r="DX123" s="74"/>
      <c r="DY123" s="74"/>
      <c r="DZ123" s="74"/>
      <c r="EA123" s="74"/>
      <c r="EB123" s="74"/>
      <c r="EC123" s="74"/>
      <c r="ED123" s="74"/>
      <c r="EE123" s="74"/>
      <c r="EF123" s="74"/>
      <c r="EG123" s="74"/>
      <c r="EH123" s="74"/>
      <c r="EI123" s="74"/>
      <c r="EJ123" s="74"/>
      <c r="EK123" s="74"/>
      <c r="EL123" s="74"/>
      <c r="EM123" s="74"/>
      <c r="EN123" s="74"/>
      <c r="EO123" s="74"/>
      <c r="EP123" s="74"/>
      <c r="EQ123" s="74"/>
      <c r="ER123" s="74"/>
      <c r="ES123" s="74"/>
      <c r="ET123" s="74"/>
      <c r="EU123" s="74"/>
    </row>
    <row r="124" spans="2:151" s="338" customFormat="1">
      <c r="B124" s="439" t="s">
        <v>3036</v>
      </c>
      <c r="C124" s="458" t="s">
        <v>2950</v>
      </c>
      <c r="D124" s="469" t="s">
        <v>2954</v>
      </c>
      <c r="E124" s="475" t="s">
        <v>26</v>
      </c>
      <c r="F124" s="460">
        <v>0.4</v>
      </c>
      <c r="G124" s="493">
        <v>24.5</v>
      </c>
      <c r="H124" s="462">
        <f t="shared" si="3"/>
        <v>9.8000000000000007</v>
      </c>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DE124" s="74"/>
      <c r="DF124" s="74"/>
      <c r="DG124" s="74"/>
      <c r="DH124" s="74"/>
      <c r="DI124" s="74"/>
      <c r="DJ124" s="74"/>
      <c r="DK124" s="74"/>
      <c r="DL124" s="74"/>
      <c r="DM124" s="74"/>
      <c r="DN124" s="74"/>
      <c r="DO124" s="74"/>
      <c r="DP124" s="74"/>
      <c r="DQ124" s="74"/>
      <c r="DR124" s="74"/>
      <c r="DS124" s="74"/>
      <c r="DT124" s="74"/>
      <c r="DU124" s="74"/>
      <c r="DV124" s="74"/>
      <c r="DW124" s="74"/>
      <c r="DX124" s="74"/>
      <c r="DY124" s="74"/>
      <c r="DZ124" s="74"/>
      <c r="EA124" s="74"/>
      <c r="EB124" s="74"/>
      <c r="EC124" s="74"/>
      <c r="ED124" s="74"/>
      <c r="EE124" s="74"/>
      <c r="EF124" s="74"/>
      <c r="EG124" s="74"/>
      <c r="EH124" s="74"/>
      <c r="EI124" s="74"/>
      <c r="EJ124" s="74"/>
      <c r="EK124" s="74"/>
      <c r="EL124" s="74"/>
      <c r="EM124" s="74"/>
      <c r="EN124" s="74"/>
      <c r="EO124" s="74"/>
      <c r="EP124" s="74"/>
      <c r="EQ124" s="74"/>
      <c r="ER124" s="74"/>
      <c r="ES124" s="74"/>
      <c r="ET124" s="74"/>
      <c r="EU124" s="74"/>
    </row>
    <row r="125" spans="2:151" ht="45.75" thickBot="1">
      <c r="B125" s="440" t="s">
        <v>3037</v>
      </c>
      <c r="C125" s="476" t="s">
        <v>527</v>
      </c>
      <c r="D125" s="471" t="s">
        <v>2955</v>
      </c>
      <c r="E125" s="477" t="s">
        <v>24</v>
      </c>
      <c r="F125" s="473">
        <v>3.0000000000000001E-3</v>
      </c>
      <c r="G125" s="496">
        <v>344.49</v>
      </c>
      <c r="H125" s="474">
        <f t="shared" si="3"/>
        <v>1.0334700000000001</v>
      </c>
    </row>
    <row r="126" spans="2:151" ht="15.75" thickBot="1">
      <c r="B126" s="357"/>
      <c r="C126" s="356"/>
      <c r="D126" s="356"/>
      <c r="E126" s="357"/>
      <c r="F126" s="358"/>
      <c r="G126" s="508"/>
      <c r="H126" s="358"/>
    </row>
    <row r="127" spans="2:151" ht="16.5" thickBot="1">
      <c r="B127" s="147">
        <v>7</v>
      </c>
      <c r="C127" s="510"/>
      <c r="D127" s="511" t="s">
        <v>2982</v>
      </c>
      <c r="E127" s="512"/>
      <c r="F127" s="513"/>
      <c r="G127" s="514"/>
      <c r="H127" s="515"/>
    </row>
    <row r="128" spans="2:151" ht="15.75" thickBot="1">
      <c r="B128" s="357"/>
      <c r="C128" s="356"/>
      <c r="D128" s="356"/>
      <c r="E128" s="357"/>
      <c r="F128" s="358"/>
      <c r="G128" s="508"/>
      <c r="H128" s="358"/>
    </row>
    <row r="129" spans="2:8" ht="47.25">
      <c r="B129" s="194" t="s">
        <v>1507</v>
      </c>
      <c r="C129" s="155" t="s">
        <v>541</v>
      </c>
      <c r="D129" s="483" t="s">
        <v>3364</v>
      </c>
      <c r="E129" s="455" t="s">
        <v>30</v>
      </c>
      <c r="F129" s="456"/>
      <c r="G129" s="490"/>
      <c r="H129" s="457">
        <f>SUM(H130:H137)</f>
        <v>44.655810000000002</v>
      </c>
    </row>
    <row r="130" spans="2:8">
      <c r="B130" s="516" t="s">
        <v>1839</v>
      </c>
      <c r="C130" s="458" t="s">
        <v>3365</v>
      </c>
      <c r="D130" s="469" t="s">
        <v>3368</v>
      </c>
      <c r="E130" s="475" t="s">
        <v>30</v>
      </c>
      <c r="F130" s="460">
        <v>1</v>
      </c>
      <c r="G130" s="493">
        <v>15</v>
      </c>
      <c r="H130" s="462">
        <f>F130*G130</f>
        <v>15</v>
      </c>
    </row>
    <row r="131" spans="2:8">
      <c r="B131" s="516" t="s">
        <v>1840</v>
      </c>
      <c r="C131" s="458" t="s">
        <v>3366</v>
      </c>
      <c r="D131" s="469" t="s">
        <v>586</v>
      </c>
      <c r="E131" s="475" t="s">
        <v>18</v>
      </c>
      <c r="F131" s="460">
        <v>0.45</v>
      </c>
      <c r="G131" s="493">
        <v>1.22</v>
      </c>
      <c r="H131" s="462">
        <f t="shared" ref="H131:H137" si="4">F131*G131</f>
        <v>0.54900000000000004</v>
      </c>
    </row>
    <row r="132" spans="2:8">
      <c r="B132" s="516" t="s">
        <v>3038</v>
      </c>
      <c r="C132" s="458">
        <v>88309</v>
      </c>
      <c r="D132" s="469" t="s">
        <v>354</v>
      </c>
      <c r="E132" s="475" t="s">
        <v>261</v>
      </c>
      <c r="F132" s="460">
        <v>0.18</v>
      </c>
      <c r="G132" s="493">
        <v>16.899999999999999</v>
      </c>
      <c r="H132" s="462">
        <f t="shared" si="4"/>
        <v>3.0419999999999998</v>
      </c>
    </row>
    <row r="133" spans="2:8">
      <c r="B133" s="516" t="s">
        <v>3039</v>
      </c>
      <c r="C133" s="458" t="s">
        <v>259</v>
      </c>
      <c r="D133" s="469" t="s">
        <v>260</v>
      </c>
      <c r="E133" s="475" t="s">
        <v>261</v>
      </c>
      <c r="F133" s="460">
        <v>0.36</v>
      </c>
      <c r="G133" s="493">
        <v>13.91</v>
      </c>
      <c r="H133" s="462">
        <f t="shared" si="4"/>
        <v>5.0076000000000001</v>
      </c>
    </row>
    <row r="134" spans="2:8" ht="30">
      <c r="B134" s="516" t="s">
        <v>3040</v>
      </c>
      <c r="C134" s="458" t="s">
        <v>3367</v>
      </c>
      <c r="D134" s="469" t="s">
        <v>3369</v>
      </c>
      <c r="E134" s="475" t="s">
        <v>24</v>
      </c>
      <c r="F134" s="460">
        <v>2.1999999999999999E-2</v>
      </c>
      <c r="G134" s="493">
        <v>335.51</v>
      </c>
      <c r="H134" s="462">
        <f t="shared" si="4"/>
        <v>7.381219999999999</v>
      </c>
    </row>
    <row r="135" spans="2:8" ht="30">
      <c r="B135" s="516" t="s">
        <v>3041</v>
      </c>
      <c r="C135" s="458" t="s">
        <v>786</v>
      </c>
      <c r="D135" s="469" t="s">
        <v>3370</v>
      </c>
      <c r="E135" s="475" t="s">
        <v>24</v>
      </c>
      <c r="F135" s="460">
        <v>3.5000000000000003E-2</v>
      </c>
      <c r="G135" s="493">
        <v>300.33999999999997</v>
      </c>
      <c r="H135" s="462">
        <f t="shared" si="4"/>
        <v>10.511900000000001</v>
      </c>
    </row>
    <row r="136" spans="2:8" ht="45">
      <c r="B136" s="516" t="s">
        <v>3042</v>
      </c>
      <c r="C136" s="458" t="s">
        <v>527</v>
      </c>
      <c r="D136" s="469" t="s">
        <v>2955</v>
      </c>
      <c r="E136" s="475" t="s">
        <v>24</v>
      </c>
      <c r="F136" s="460">
        <v>1E-3</v>
      </c>
      <c r="G136" s="493">
        <v>344.49</v>
      </c>
      <c r="H136" s="462">
        <f t="shared" si="4"/>
        <v>0.34449000000000002</v>
      </c>
    </row>
    <row r="137" spans="2:8" ht="30.75" thickBot="1">
      <c r="B137" s="517" t="s">
        <v>3363</v>
      </c>
      <c r="C137" s="476" t="s">
        <v>2989</v>
      </c>
      <c r="D137" s="471" t="s">
        <v>2997</v>
      </c>
      <c r="E137" s="477" t="s">
        <v>18</v>
      </c>
      <c r="F137" s="473">
        <v>0.28000000000000003</v>
      </c>
      <c r="G137" s="496">
        <v>10.07</v>
      </c>
      <c r="H137" s="474">
        <f t="shared" si="4"/>
        <v>2.8196000000000003</v>
      </c>
    </row>
    <row r="138" spans="2:8" ht="15.75" thickBot="1">
      <c r="B138" s="357"/>
      <c r="C138" s="356"/>
      <c r="D138" s="356"/>
      <c r="E138" s="357"/>
      <c r="F138" s="358"/>
      <c r="G138" s="508"/>
      <c r="H138" s="358"/>
    </row>
    <row r="139" spans="2:8" ht="31.5">
      <c r="B139" s="194" t="s">
        <v>1508</v>
      </c>
      <c r="C139" s="155" t="s">
        <v>570</v>
      </c>
      <c r="D139" s="483" t="s">
        <v>3307</v>
      </c>
      <c r="E139" s="455" t="s">
        <v>21</v>
      </c>
      <c r="F139" s="456"/>
      <c r="G139" s="490"/>
      <c r="H139" s="457">
        <f>SUM(H140:H146)</f>
        <v>204.64410000000001</v>
      </c>
    </row>
    <row r="140" spans="2:8">
      <c r="B140" s="439" t="s">
        <v>1841</v>
      </c>
      <c r="C140" s="458" t="s">
        <v>2983</v>
      </c>
      <c r="D140" s="469" t="s">
        <v>2991</v>
      </c>
      <c r="E140" s="475" t="s">
        <v>2957</v>
      </c>
      <c r="F140" s="460">
        <v>0.17</v>
      </c>
      <c r="G140" s="492">
        <v>50.03</v>
      </c>
      <c r="H140" s="462">
        <f t="shared" ref="H140:H146" si="5">F140*G140</f>
        <v>8.5051000000000005</v>
      </c>
    </row>
    <row r="141" spans="2:8" ht="30">
      <c r="B141" s="439" t="s">
        <v>1842</v>
      </c>
      <c r="C141" s="458" t="s">
        <v>2984</v>
      </c>
      <c r="D141" s="469" t="s">
        <v>2992</v>
      </c>
      <c r="E141" s="475" t="s">
        <v>2957</v>
      </c>
      <c r="F141" s="460">
        <v>0.4</v>
      </c>
      <c r="G141" s="492">
        <v>102.72</v>
      </c>
      <c r="H141" s="462">
        <f t="shared" si="5"/>
        <v>41.088000000000001</v>
      </c>
    </row>
    <row r="142" spans="2:8" ht="30">
      <c r="B142" s="439" t="s">
        <v>1843</v>
      </c>
      <c r="C142" s="458" t="s">
        <v>2985</v>
      </c>
      <c r="D142" s="469" t="s">
        <v>2993</v>
      </c>
      <c r="E142" s="475" t="s">
        <v>2957</v>
      </c>
      <c r="F142" s="460">
        <v>0.26</v>
      </c>
      <c r="G142" s="492">
        <v>309.67</v>
      </c>
      <c r="H142" s="462">
        <f t="shared" si="5"/>
        <v>80.514200000000002</v>
      </c>
    </row>
    <row r="143" spans="2:8" ht="30">
      <c r="B143" s="439" t="s">
        <v>1844</v>
      </c>
      <c r="C143" s="458" t="s">
        <v>2986</v>
      </c>
      <c r="D143" s="469" t="s">
        <v>2994</v>
      </c>
      <c r="E143" s="475" t="s">
        <v>961</v>
      </c>
      <c r="F143" s="460">
        <v>1.2</v>
      </c>
      <c r="G143" s="492">
        <v>9.9600000000000009</v>
      </c>
      <c r="H143" s="462">
        <f t="shared" si="5"/>
        <v>11.952</v>
      </c>
    </row>
    <row r="144" spans="2:8" ht="30">
      <c r="B144" s="439" t="s">
        <v>1845</v>
      </c>
      <c r="C144" s="458" t="s">
        <v>2987</v>
      </c>
      <c r="D144" s="469" t="s">
        <v>2995</v>
      </c>
      <c r="E144" s="475" t="s">
        <v>2957</v>
      </c>
      <c r="F144" s="460">
        <v>0.4</v>
      </c>
      <c r="G144" s="492">
        <v>31.7</v>
      </c>
      <c r="H144" s="462">
        <f t="shared" si="5"/>
        <v>12.68</v>
      </c>
    </row>
    <row r="145" spans="2:8">
      <c r="B145" s="439" t="s">
        <v>1846</v>
      </c>
      <c r="C145" s="458" t="s">
        <v>2988</v>
      </c>
      <c r="D145" s="469" t="s">
        <v>2996</v>
      </c>
      <c r="E145" s="475" t="s">
        <v>30</v>
      </c>
      <c r="F145" s="460">
        <v>2.2000000000000002</v>
      </c>
      <c r="G145" s="492">
        <v>10.6</v>
      </c>
      <c r="H145" s="462">
        <f t="shared" si="5"/>
        <v>23.32</v>
      </c>
    </row>
    <row r="146" spans="2:8" ht="30.75" thickBot="1">
      <c r="B146" s="440" t="s">
        <v>1847</v>
      </c>
      <c r="C146" s="476" t="s">
        <v>2989</v>
      </c>
      <c r="D146" s="471" t="s">
        <v>2997</v>
      </c>
      <c r="E146" s="477" t="s">
        <v>961</v>
      </c>
      <c r="F146" s="473">
        <v>2.64</v>
      </c>
      <c r="G146" s="495">
        <v>10.07</v>
      </c>
      <c r="H146" s="474">
        <f t="shared" si="5"/>
        <v>26.584800000000001</v>
      </c>
    </row>
    <row r="147" spans="2:8" ht="15.75" thickBot="1">
      <c r="B147" s="357"/>
      <c r="C147" s="356"/>
      <c r="D147" s="356"/>
      <c r="E147" s="357"/>
      <c r="F147" s="358"/>
      <c r="G147" s="508"/>
      <c r="H147" s="358"/>
    </row>
    <row r="148" spans="2:8" ht="31.5">
      <c r="B148" s="194" t="s">
        <v>1509</v>
      </c>
      <c r="C148" s="155" t="s">
        <v>591</v>
      </c>
      <c r="D148" s="483" t="s">
        <v>3381</v>
      </c>
      <c r="E148" s="455" t="s">
        <v>21</v>
      </c>
      <c r="F148" s="456"/>
      <c r="G148" s="490"/>
      <c r="H148" s="457">
        <f>SUM(H149:H155)</f>
        <v>52.48847</v>
      </c>
    </row>
    <row r="149" spans="2:8">
      <c r="B149" s="439" t="s">
        <v>1849</v>
      </c>
      <c r="C149" s="458">
        <v>88309</v>
      </c>
      <c r="D149" s="469" t="s">
        <v>354</v>
      </c>
      <c r="E149" s="475" t="s">
        <v>261</v>
      </c>
      <c r="F149" s="460">
        <v>0.3</v>
      </c>
      <c r="G149" s="493">
        <v>16.899999999999999</v>
      </c>
      <c r="H149" s="462">
        <f>F149*G149</f>
        <v>5.0699999999999994</v>
      </c>
    </row>
    <row r="150" spans="2:8">
      <c r="B150" s="439" t="s">
        <v>1850</v>
      </c>
      <c r="C150" s="458">
        <v>88315</v>
      </c>
      <c r="D150" s="469" t="s">
        <v>958</v>
      </c>
      <c r="E150" s="475" t="s">
        <v>261</v>
      </c>
      <c r="F150" s="460">
        <v>0.2</v>
      </c>
      <c r="G150" s="492">
        <v>16.14</v>
      </c>
      <c r="H150" s="462">
        <f t="shared" ref="H150:H155" si="6">F150*G150</f>
        <v>3.2280000000000002</v>
      </c>
    </row>
    <row r="151" spans="2:8">
      <c r="B151" s="439" t="s">
        <v>1851</v>
      </c>
      <c r="C151" s="458" t="s">
        <v>259</v>
      </c>
      <c r="D151" s="469" t="s">
        <v>260</v>
      </c>
      <c r="E151" s="475" t="s">
        <v>261</v>
      </c>
      <c r="F151" s="460">
        <v>0.5</v>
      </c>
      <c r="G151" s="493">
        <v>13.91</v>
      </c>
      <c r="H151" s="462">
        <f t="shared" si="6"/>
        <v>6.9550000000000001</v>
      </c>
    </row>
    <row r="152" spans="2:8">
      <c r="B152" s="439" t="s">
        <v>1852</v>
      </c>
      <c r="C152" s="458">
        <v>88317</v>
      </c>
      <c r="D152" s="469" t="s">
        <v>3384</v>
      </c>
      <c r="E152" s="475" t="s">
        <v>261</v>
      </c>
      <c r="F152" s="460">
        <v>0.2</v>
      </c>
      <c r="G152" s="492">
        <v>16.809999999999999</v>
      </c>
      <c r="H152" s="462">
        <f t="shared" si="6"/>
        <v>3.3620000000000001</v>
      </c>
    </row>
    <row r="153" spans="2:8">
      <c r="B153" s="439" t="s">
        <v>1853</v>
      </c>
      <c r="C153" s="458" t="s">
        <v>2950</v>
      </c>
      <c r="D153" s="469" t="s">
        <v>2954</v>
      </c>
      <c r="E153" s="475" t="s">
        <v>26</v>
      </c>
      <c r="F153" s="460">
        <v>0.4</v>
      </c>
      <c r="G153" s="492">
        <v>24.5</v>
      </c>
      <c r="H153" s="462">
        <f t="shared" si="6"/>
        <v>9.8000000000000007</v>
      </c>
    </row>
    <row r="154" spans="2:8" ht="30">
      <c r="B154" s="439" t="s">
        <v>1854</v>
      </c>
      <c r="C154" s="458" t="s">
        <v>3382</v>
      </c>
      <c r="D154" s="469" t="s">
        <v>3383</v>
      </c>
      <c r="E154" s="475" t="s">
        <v>30</v>
      </c>
      <c r="F154" s="460">
        <v>1</v>
      </c>
      <c r="G154" s="492">
        <v>23.04</v>
      </c>
      <c r="H154" s="462">
        <f t="shared" si="6"/>
        <v>23.04</v>
      </c>
    </row>
    <row r="155" spans="2:8" ht="45.75" thickBot="1">
      <c r="B155" s="440" t="s">
        <v>1855</v>
      </c>
      <c r="C155" s="476" t="s">
        <v>527</v>
      </c>
      <c r="D155" s="471" t="s">
        <v>2955</v>
      </c>
      <c r="E155" s="477" t="s">
        <v>2957</v>
      </c>
      <c r="F155" s="473">
        <v>3.0000000000000001E-3</v>
      </c>
      <c r="G155" s="495">
        <v>344.49</v>
      </c>
      <c r="H155" s="474">
        <f t="shared" si="6"/>
        <v>1.0334700000000001</v>
      </c>
    </row>
    <row r="156" spans="2:8" ht="15.75" thickBot="1">
      <c r="B156" s="357"/>
      <c r="C156" s="356"/>
      <c r="D156" s="356"/>
      <c r="E156" s="357"/>
      <c r="F156" s="358"/>
      <c r="G156" s="508"/>
      <c r="H156" s="358"/>
    </row>
    <row r="157" spans="2:8" ht="16.5" thickBot="1">
      <c r="B157" s="147">
        <v>8</v>
      </c>
      <c r="C157" s="510"/>
      <c r="D157" s="511" t="s">
        <v>3026</v>
      </c>
      <c r="E157" s="512"/>
      <c r="F157" s="513"/>
      <c r="G157" s="514"/>
      <c r="H157" s="515"/>
    </row>
    <row r="158" spans="2:8" ht="31.5">
      <c r="B158" s="442" t="s">
        <v>1514</v>
      </c>
      <c r="C158" s="155" t="s">
        <v>3110</v>
      </c>
      <c r="D158" s="483" t="s">
        <v>2937</v>
      </c>
      <c r="E158" s="455" t="s">
        <v>21</v>
      </c>
      <c r="F158" s="456"/>
      <c r="G158" s="490"/>
      <c r="H158" s="457">
        <f>SUM(H159:H161)</f>
        <v>787.15470000000005</v>
      </c>
    </row>
    <row r="159" spans="2:8" ht="45">
      <c r="B159" s="161" t="s">
        <v>3043</v>
      </c>
      <c r="C159" s="458" t="s">
        <v>2938</v>
      </c>
      <c r="D159" s="469" t="s">
        <v>2959</v>
      </c>
      <c r="E159" s="475" t="s">
        <v>21</v>
      </c>
      <c r="F159" s="460">
        <v>1</v>
      </c>
      <c r="G159" s="493">
        <v>771.75</v>
      </c>
      <c r="H159" s="462">
        <f>F159*G159</f>
        <v>771.75</v>
      </c>
    </row>
    <row r="160" spans="2:8">
      <c r="B160" s="161" t="s">
        <v>3044</v>
      </c>
      <c r="C160" s="458">
        <v>88309</v>
      </c>
      <c r="D160" s="469" t="s">
        <v>354</v>
      </c>
      <c r="E160" s="475" t="s">
        <v>261</v>
      </c>
      <c r="F160" s="460">
        <v>0.3</v>
      </c>
      <c r="G160" s="493">
        <v>16.899999999999999</v>
      </c>
      <c r="H160" s="462">
        <f>F160*G160</f>
        <v>5.0699999999999994</v>
      </c>
    </row>
    <row r="161" spans="2:8" ht="45.75" thickBot="1">
      <c r="B161" s="344" t="s">
        <v>3045</v>
      </c>
      <c r="C161" s="476" t="s">
        <v>527</v>
      </c>
      <c r="D161" s="471" t="s">
        <v>2955</v>
      </c>
      <c r="E161" s="477" t="s">
        <v>24</v>
      </c>
      <c r="F161" s="473">
        <v>0.03</v>
      </c>
      <c r="G161" s="496">
        <v>344.49</v>
      </c>
      <c r="H161" s="474">
        <f>F161*G161</f>
        <v>10.3347</v>
      </c>
    </row>
    <row r="162" spans="2:8" ht="15.75" thickBot="1"/>
    <row r="163" spans="2:8" ht="31.5">
      <c r="B163" s="441" t="s">
        <v>1515</v>
      </c>
      <c r="C163" s="155" t="s">
        <v>596</v>
      </c>
      <c r="D163" s="483" t="s">
        <v>3014</v>
      </c>
      <c r="E163" s="455" t="s">
        <v>21</v>
      </c>
      <c r="F163" s="456"/>
      <c r="G163" s="490"/>
      <c r="H163" s="457">
        <f>SUM(H164:H169)</f>
        <v>39.9544</v>
      </c>
    </row>
    <row r="164" spans="2:8">
      <c r="B164" s="439" t="s">
        <v>1884</v>
      </c>
      <c r="C164" s="458" t="s">
        <v>761</v>
      </c>
      <c r="D164" s="469" t="s">
        <v>762</v>
      </c>
      <c r="E164" s="475" t="s">
        <v>30</v>
      </c>
      <c r="F164" s="460">
        <v>0.84</v>
      </c>
      <c r="G164" s="493">
        <v>0.16</v>
      </c>
      <c r="H164" s="462">
        <f t="shared" ref="H164:H169" si="7">F164*G164</f>
        <v>0.13439999999999999</v>
      </c>
    </row>
    <row r="165" spans="2:8">
      <c r="B165" s="439" t="s">
        <v>1885</v>
      </c>
      <c r="C165" s="458">
        <v>2696</v>
      </c>
      <c r="D165" s="469" t="s">
        <v>3018</v>
      </c>
      <c r="E165" s="475" t="s">
        <v>261</v>
      </c>
      <c r="F165" s="460">
        <v>1</v>
      </c>
      <c r="G165" s="493">
        <v>11.97</v>
      </c>
      <c r="H165" s="462">
        <f t="shared" si="7"/>
        <v>11.97</v>
      </c>
    </row>
    <row r="166" spans="2:8">
      <c r="B166" s="439" t="s">
        <v>3046</v>
      </c>
      <c r="C166" s="458" t="s">
        <v>3015</v>
      </c>
      <c r="D166" s="469" t="s">
        <v>3019</v>
      </c>
      <c r="E166" s="475" t="s">
        <v>33</v>
      </c>
      <c r="F166" s="460">
        <v>1</v>
      </c>
      <c r="G166" s="493">
        <v>3.79</v>
      </c>
      <c r="H166" s="462">
        <f t="shared" si="7"/>
        <v>3.79</v>
      </c>
    </row>
    <row r="167" spans="2:8">
      <c r="B167" s="439" t="s">
        <v>3047</v>
      </c>
      <c r="C167" s="458" t="s">
        <v>259</v>
      </c>
      <c r="D167" s="469" t="s">
        <v>260</v>
      </c>
      <c r="E167" s="475" t="s">
        <v>261</v>
      </c>
      <c r="F167" s="460">
        <v>1</v>
      </c>
      <c r="G167" s="493">
        <v>13.91</v>
      </c>
      <c r="H167" s="462">
        <f t="shared" si="7"/>
        <v>13.91</v>
      </c>
    </row>
    <row r="168" spans="2:8" ht="30">
      <c r="B168" s="439" t="s">
        <v>3048</v>
      </c>
      <c r="C168" s="458" t="s">
        <v>3016</v>
      </c>
      <c r="D168" s="469" t="s">
        <v>3020</v>
      </c>
      <c r="E168" s="475" t="s">
        <v>33</v>
      </c>
      <c r="F168" s="460">
        <v>1</v>
      </c>
      <c r="G168" s="493">
        <v>4.6900000000000004</v>
      </c>
      <c r="H168" s="462">
        <f t="shared" si="7"/>
        <v>4.6900000000000004</v>
      </c>
    </row>
    <row r="169" spans="2:8" ht="15.75" thickBot="1">
      <c r="B169" s="440" t="s">
        <v>3049</v>
      </c>
      <c r="C169" s="476" t="s">
        <v>3017</v>
      </c>
      <c r="D169" s="471" t="s">
        <v>3021</v>
      </c>
      <c r="E169" s="477" t="s">
        <v>33</v>
      </c>
      <c r="F169" s="473">
        <v>1</v>
      </c>
      <c r="G169" s="496">
        <v>5.46</v>
      </c>
      <c r="H169" s="474">
        <f t="shared" si="7"/>
        <v>5.46</v>
      </c>
    </row>
    <row r="170" spans="2:8" ht="15.75" thickBot="1"/>
    <row r="171" spans="2:8" ht="47.25">
      <c r="B171" s="194" t="s">
        <v>1516</v>
      </c>
      <c r="C171" s="155" t="s">
        <v>3407</v>
      </c>
      <c r="D171" s="156" t="s">
        <v>827</v>
      </c>
      <c r="E171" s="157" t="s">
        <v>21</v>
      </c>
      <c r="F171" s="158"/>
      <c r="G171" s="490"/>
      <c r="H171" s="160">
        <f>SUM(H172:H177)</f>
        <v>40.194216000000004</v>
      </c>
    </row>
    <row r="172" spans="2:8" ht="30">
      <c r="B172" s="161" t="s">
        <v>1886</v>
      </c>
      <c r="C172" s="216" t="s">
        <v>604</v>
      </c>
      <c r="D172" s="95" t="s">
        <v>605</v>
      </c>
      <c r="E172" s="261" t="s">
        <v>261</v>
      </c>
      <c r="F172" s="223">
        <v>0.1</v>
      </c>
      <c r="G172" s="491">
        <v>13.85</v>
      </c>
      <c r="H172" s="268">
        <f t="shared" ref="H172:H177" si="8">F172*G172</f>
        <v>1.385</v>
      </c>
    </row>
    <row r="173" spans="2:8">
      <c r="B173" s="161" t="s">
        <v>1887</v>
      </c>
      <c r="C173" s="216" t="s">
        <v>606</v>
      </c>
      <c r="D173" s="95" t="s">
        <v>607</v>
      </c>
      <c r="E173" s="261" t="s">
        <v>261</v>
      </c>
      <c r="F173" s="223">
        <v>0.1</v>
      </c>
      <c r="G173" s="491">
        <v>16.87</v>
      </c>
      <c r="H173" s="268">
        <f t="shared" si="8"/>
        <v>1.6870000000000003</v>
      </c>
    </row>
    <row r="174" spans="2:8">
      <c r="B174" s="161" t="s">
        <v>1888</v>
      </c>
      <c r="C174" s="216" t="s">
        <v>622</v>
      </c>
      <c r="D174" s="95" t="s">
        <v>623</v>
      </c>
      <c r="E174" s="261" t="s">
        <v>21</v>
      </c>
      <c r="F174" s="223">
        <v>9.9000000000000008E-3</v>
      </c>
      <c r="G174" s="491">
        <v>40.74</v>
      </c>
      <c r="H174" s="268">
        <f t="shared" si="8"/>
        <v>0.40332600000000007</v>
      </c>
    </row>
    <row r="175" spans="2:8">
      <c r="B175" s="161" t="s">
        <v>1889</v>
      </c>
      <c r="C175" s="271">
        <v>1965</v>
      </c>
      <c r="D175" s="95" t="s">
        <v>828</v>
      </c>
      <c r="E175" s="261" t="s">
        <v>21</v>
      </c>
      <c r="F175" s="223">
        <v>1</v>
      </c>
      <c r="G175" s="491">
        <v>36.18</v>
      </c>
      <c r="H175" s="268">
        <f t="shared" si="8"/>
        <v>36.18</v>
      </c>
    </row>
    <row r="176" spans="2:8">
      <c r="B176" s="161" t="s">
        <v>1890</v>
      </c>
      <c r="C176" s="216" t="s">
        <v>554</v>
      </c>
      <c r="D176" s="95" t="s">
        <v>555</v>
      </c>
      <c r="E176" s="261" t="s">
        <v>21</v>
      </c>
      <c r="F176" s="223">
        <v>2.1000000000000001E-2</v>
      </c>
      <c r="G176" s="491">
        <v>0.39</v>
      </c>
      <c r="H176" s="268">
        <f t="shared" si="8"/>
        <v>8.1900000000000011E-3</v>
      </c>
    </row>
    <row r="177" spans="2:8" ht="15.75" thickBot="1">
      <c r="B177" s="344" t="s">
        <v>1891</v>
      </c>
      <c r="C177" s="447" t="s">
        <v>624</v>
      </c>
      <c r="D177" s="101" t="s">
        <v>625</v>
      </c>
      <c r="E177" s="448" t="s">
        <v>21</v>
      </c>
      <c r="F177" s="449">
        <v>1.4999999999999999E-2</v>
      </c>
      <c r="G177" s="494">
        <v>35.380000000000003</v>
      </c>
      <c r="H177" s="450">
        <f t="shared" si="8"/>
        <v>0.53070000000000006</v>
      </c>
    </row>
    <row r="178" spans="2:8" ht="15.75" thickBot="1"/>
    <row r="179" spans="2:8" ht="15.75">
      <c r="B179" s="194" t="s">
        <v>1517</v>
      </c>
      <c r="C179" s="451" t="s">
        <v>3111</v>
      </c>
      <c r="D179" s="156" t="s">
        <v>230</v>
      </c>
      <c r="E179" s="157" t="s">
        <v>21</v>
      </c>
      <c r="F179" s="158"/>
      <c r="G179" s="490"/>
      <c r="H179" s="453">
        <f>SUM(H180:H185)</f>
        <v>5.274216</v>
      </c>
    </row>
    <row r="180" spans="2:8" ht="30">
      <c r="B180" s="161" t="s">
        <v>1893</v>
      </c>
      <c r="C180" s="216" t="s">
        <v>604</v>
      </c>
      <c r="D180" s="95" t="s">
        <v>605</v>
      </c>
      <c r="E180" s="261" t="s">
        <v>261</v>
      </c>
      <c r="F180" s="223">
        <v>0.1</v>
      </c>
      <c r="G180" s="491">
        <v>13.85</v>
      </c>
      <c r="H180" s="268">
        <f t="shared" ref="H180:H185" si="9">F180*G180</f>
        <v>1.385</v>
      </c>
    </row>
    <row r="181" spans="2:8">
      <c r="B181" s="161" t="s">
        <v>1894</v>
      </c>
      <c r="C181" s="216" t="s">
        <v>606</v>
      </c>
      <c r="D181" s="95" t="s">
        <v>607</v>
      </c>
      <c r="E181" s="261" t="s">
        <v>261</v>
      </c>
      <c r="F181" s="223">
        <v>0.1</v>
      </c>
      <c r="G181" s="491">
        <v>16.87</v>
      </c>
      <c r="H181" s="268">
        <f t="shared" si="9"/>
        <v>1.6870000000000003</v>
      </c>
    </row>
    <row r="182" spans="2:8">
      <c r="B182" s="161" t="s">
        <v>1895</v>
      </c>
      <c r="C182" s="216" t="s">
        <v>622</v>
      </c>
      <c r="D182" s="95" t="s">
        <v>623</v>
      </c>
      <c r="E182" s="261" t="s">
        <v>21</v>
      </c>
      <c r="F182" s="223">
        <v>9.9000000000000008E-3</v>
      </c>
      <c r="G182" s="491">
        <v>40.74</v>
      </c>
      <c r="H182" s="268">
        <f t="shared" si="9"/>
        <v>0.40332600000000007</v>
      </c>
    </row>
    <row r="183" spans="2:8">
      <c r="B183" s="161" t="s">
        <v>1896</v>
      </c>
      <c r="C183" s="274">
        <v>3517</v>
      </c>
      <c r="D183" s="95" t="s">
        <v>830</v>
      </c>
      <c r="E183" s="261" t="s">
        <v>21</v>
      </c>
      <c r="F183" s="223">
        <v>1</v>
      </c>
      <c r="G183" s="491">
        <v>1.26</v>
      </c>
      <c r="H183" s="268">
        <f t="shared" si="9"/>
        <v>1.26</v>
      </c>
    </row>
    <row r="184" spans="2:8">
      <c r="B184" s="161" t="s">
        <v>1897</v>
      </c>
      <c r="C184" s="216" t="s">
        <v>554</v>
      </c>
      <c r="D184" s="95" t="s">
        <v>555</v>
      </c>
      <c r="E184" s="261" t="s">
        <v>21</v>
      </c>
      <c r="F184" s="223">
        <v>2.1000000000000001E-2</v>
      </c>
      <c r="G184" s="491">
        <v>0.39</v>
      </c>
      <c r="H184" s="268">
        <f t="shared" si="9"/>
        <v>8.1900000000000011E-3</v>
      </c>
    </row>
    <row r="185" spans="2:8" ht="15.75" thickBot="1">
      <c r="B185" s="344" t="s">
        <v>3248</v>
      </c>
      <c r="C185" s="447" t="s">
        <v>624</v>
      </c>
      <c r="D185" s="101" t="s">
        <v>625</v>
      </c>
      <c r="E185" s="448" t="s">
        <v>21</v>
      </c>
      <c r="F185" s="449">
        <v>1.4999999999999999E-2</v>
      </c>
      <c r="G185" s="494">
        <v>35.380000000000003</v>
      </c>
      <c r="H185" s="450">
        <f t="shared" si="9"/>
        <v>0.53070000000000006</v>
      </c>
    </row>
    <row r="186" spans="2:8" ht="15.75" thickBot="1"/>
    <row r="187" spans="2:8" ht="15.75">
      <c r="B187" s="194" t="s">
        <v>1518</v>
      </c>
      <c r="C187" s="451" t="s">
        <v>641</v>
      </c>
      <c r="D187" s="156" t="s">
        <v>237</v>
      </c>
      <c r="E187" s="157" t="s">
        <v>21</v>
      </c>
      <c r="F187" s="158"/>
      <c r="G187" s="490"/>
      <c r="H187" s="160">
        <f>SUM(H188:H193)</f>
        <v>22.974919999999997</v>
      </c>
    </row>
    <row r="188" spans="2:8" ht="30">
      <c r="B188" s="161" t="s">
        <v>1898</v>
      </c>
      <c r="C188" s="216" t="s">
        <v>604</v>
      </c>
      <c r="D188" s="95" t="s">
        <v>605</v>
      </c>
      <c r="E188" s="261" t="s">
        <v>261</v>
      </c>
      <c r="F188" s="223">
        <v>0.185</v>
      </c>
      <c r="G188" s="491">
        <v>13.85</v>
      </c>
      <c r="H188" s="268">
        <f t="shared" ref="H188:H193" si="10">F188*G188</f>
        <v>2.5622499999999997</v>
      </c>
    </row>
    <row r="189" spans="2:8">
      <c r="B189" s="161" t="s">
        <v>1899</v>
      </c>
      <c r="C189" s="216" t="s">
        <v>606</v>
      </c>
      <c r="D189" s="95" t="s">
        <v>607</v>
      </c>
      <c r="E189" s="261" t="s">
        <v>261</v>
      </c>
      <c r="F189" s="223">
        <v>0.185</v>
      </c>
      <c r="G189" s="491">
        <v>16.87</v>
      </c>
      <c r="H189" s="268">
        <f t="shared" si="10"/>
        <v>3.1209500000000001</v>
      </c>
    </row>
    <row r="190" spans="2:8">
      <c r="B190" s="161" t="s">
        <v>1900</v>
      </c>
      <c r="C190" s="216" t="s">
        <v>813</v>
      </c>
      <c r="D190" s="95" t="s">
        <v>849</v>
      </c>
      <c r="E190" s="261" t="s">
        <v>21</v>
      </c>
      <c r="F190" s="223">
        <v>1</v>
      </c>
      <c r="G190" s="491">
        <v>1.58</v>
      </c>
      <c r="H190" s="268">
        <f t="shared" si="10"/>
        <v>1.58</v>
      </c>
    </row>
    <row r="191" spans="2:8">
      <c r="B191" s="161" t="s">
        <v>1901</v>
      </c>
      <c r="C191" s="216" t="s">
        <v>821</v>
      </c>
      <c r="D191" s="95" t="s">
        <v>822</v>
      </c>
      <c r="E191" s="261" t="s">
        <v>21</v>
      </c>
      <c r="F191" s="223">
        <v>1</v>
      </c>
      <c r="G191" s="491">
        <v>1.99</v>
      </c>
      <c r="H191" s="268">
        <f t="shared" si="10"/>
        <v>1.99</v>
      </c>
    </row>
    <row r="192" spans="2:8" ht="30">
      <c r="B192" s="161" t="s">
        <v>1902</v>
      </c>
      <c r="C192" s="216" t="s">
        <v>809</v>
      </c>
      <c r="D192" s="95" t="s">
        <v>810</v>
      </c>
      <c r="E192" s="261" t="s">
        <v>21</v>
      </c>
      <c r="F192" s="223">
        <v>9.1999999999999998E-2</v>
      </c>
      <c r="G192" s="491">
        <v>14.91</v>
      </c>
      <c r="H192" s="268">
        <f t="shared" si="10"/>
        <v>1.3717200000000001</v>
      </c>
    </row>
    <row r="193" spans="2:8" ht="15.75" thickBot="1">
      <c r="B193" s="344" t="s">
        <v>3249</v>
      </c>
      <c r="C193" s="452">
        <v>3659</v>
      </c>
      <c r="D193" s="101" t="s">
        <v>326</v>
      </c>
      <c r="E193" s="448" t="s">
        <v>21</v>
      </c>
      <c r="F193" s="449">
        <v>1</v>
      </c>
      <c r="G193" s="494">
        <v>12.35</v>
      </c>
      <c r="H193" s="450">
        <f t="shared" si="10"/>
        <v>12.35</v>
      </c>
    </row>
    <row r="194" spans="2:8" ht="15.75" thickBot="1"/>
    <row r="195" spans="2:8" ht="31.5">
      <c r="B195" s="194" t="s">
        <v>1519</v>
      </c>
      <c r="C195" s="451" t="s">
        <v>3112</v>
      </c>
      <c r="D195" s="156" t="s">
        <v>244</v>
      </c>
      <c r="E195" s="157" t="s">
        <v>21</v>
      </c>
      <c r="F195" s="158"/>
      <c r="G195" s="490"/>
      <c r="H195" s="160">
        <f>SUM(H196:H200)</f>
        <v>9.7982600000000009</v>
      </c>
    </row>
    <row r="196" spans="2:8" ht="30">
      <c r="B196" s="161" t="s">
        <v>1903</v>
      </c>
      <c r="C196" s="216" t="s">
        <v>604</v>
      </c>
      <c r="D196" s="95" t="s">
        <v>605</v>
      </c>
      <c r="E196" s="261" t="s">
        <v>261</v>
      </c>
      <c r="F196" s="223">
        <v>0.17</v>
      </c>
      <c r="G196" s="491">
        <v>13.85</v>
      </c>
      <c r="H196" s="268">
        <f>F196*G196</f>
        <v>2.3545000000000003</v>
      </c>
    </row>
    <row r="197" spans="2:8">
      <c r="B197" s="161" t="s">
        <v>1904</v>
      </c>
      <c r="C197" s="216" t="s">
        <v>606</v>
      </c>
      <c r="D197" s="95" t="s">
        <v>607</v>
      </c>
      <c r="E197" s="261" t="s">
        <v>261</v>
      </c>
      <c r="F197" s="223">
        <v>0.17</v>
      </c>
      <c r="G197" s="491">
        <v>16.87</v>
      </c>
      <c r="H197" s="268">
        <f>F197*G197</f>
        <v>2.8679000000000006</v>
      </c>
    </row>
    <row r="198" spans="2:8">
      <c r="B198" s="161" t="s">
        <v>1905</v>
      </c>
      <c r="C198" s="216" t="s">
        <v>821</v>
      </c>
      <c r="D198" s="95" t="s">
        <v>822</v>
      </c>
      <c r="E198" s="261" t="s">
        <v>21</v>
      </c>
      <c r="F198" s="223">
        <v>1</v>
      </c>
      <c r="G198" s="491">
        <v>1.99</v>
      </c>
      <c r="H198" s="268">
        <f>F198*G198</f>
        <v>1.99</v>
      </c>
    </row>
    <row r="199" spans="2:8" ht="30">
      <c r="B199" s="161" t="s">
        <v>1906</v>
      </c>
      <c r="C199" s="274">
        <v>20086</v>
      </c>
      <c r="D199" s="95" t="s">
        <v>870</v>
      </c>
      <c r="E199" s="261" t="s">
        <v>21</v>
      </c>
      <c r="F199" s="223">
        <v>1</v>
      </c>
      <c r="G199" s="491">
        <v>1.9</v>
      </c>
      <c r="H199" s="268">
        <f>F199*G199</f>
        <v>1.9</v>
      </c>
    </row>
    <row r="200" spans="2:8" ht="30.75" thickBot="1">
      <c r="B200" s="344" t="s">
        <v>3250</v>
      </c>
      <c r="C200" s="447" t="s">
        <v>809</v>
      </c>
      <c r="D200" s="101" t="s">
        <v>810</v>
      </c>
      <c r="E200" s="448" t="s">
        <v>21</v>
      </c>
      <c r="F200" s="449">
        <v>4.5999999999999999E-2</v>
      </c>
      <c r="G200" s="494">
        <v>14.91</v>
      </c>
      <c r="H200" s="450">
        <f>F200*G200</f>
        <v>0.68586000000000003</v>
      </c>
    </row>
    <row r="201" spans="2:8" ht="15.75" thickBot="1"/>
    <row r="202" spans="2:8" ht="31.5">
      <c r="B202" s="194" t="s">
        <v>1520</v>
      </c>
      <c r="C202" s="155" t="s">
        <v>1730</v>
      </c>
      <c r="D202" s="156" t="s">
        <v>248</v>
      </c>
      <c r="E202" s="157" t="s">
        <v>21</v>
      </c>
      <c r="F202" s="158"/>
      <c r="G202" s="490"/>
      <c r="H202" s="160">
        <f>SUM(H203:H210)</f>
        <v>44.782131999999997</v>
      </c>
    </row>
    <row r="203" spans="2:8" ht="30">
      <c r="B203" s="161" t="s">
        <v>1907</v>
      </c>
      <c r="C203" s="216" t="s">
        <v>604</v>
      </c>
      <c r="D203" s="95" t="s">
        <v>605</v>
      </c>
      <c r="E203" s="261" t="s">
        <v>261</v>
      </c>
      <c r="F203" s="223">
        <v>0.38</v>
      </c>
      <c r="G203" s="491">
        <v>13.85</v>
      </c>
      <c r="H203" s="268">
        <f t="shared" ref="H203:H210" si="11">F203*G203</f>
        <v>5.2629999999999999</v>
      </c>
    </row>
    <row r="204" spans="2:8">
      <c r="B204" s="161" t="s">
        <v>1908</v>
      </c>
      <c r="C204" s="216" t="s">
        <v>606</v>
      </c>
      <c r="D204" s="95" t="s">
        <v>607</v>
      </c>
      <c r="E204" s="261" t="s">
        <v>261</v>
      </c>
      <c r="F204" s="223">
        <v>0.38</v>
      </c>
      <c r="G204" s="491">
        <v>16.87</v>
      </c>
      <c r="H204" s="268">
        <f t="shared" si="11"/>
        <v>6.4106000000000005</v>
      </c>
    </row>
    <row r="205" spans="2:8">
      <c r="B205" s="161" t="s">
        <v>1909</v>
      </c>
      <c r="C205" s="216" t="s">
        <v>622</v>
      </c>
      <c r="D205" s="95" t="s">
        <v>623</v>
      </c>
      <c r="E205" s="261" t="s">
        <v>21</v>
      </c>
      <c r="F205" s="223">
        <v>1.4800000000000001E-2</v>
      </c>
      <c r="G205" s="491">
        <v>40.74</v>
      </c>
      <c r="H205" s="268">
        <f t="shared" si="11"/>
        <v>0.60295200000000004</v>
      </c>
    </row>
    <row r="206" spans="2:8">
      <c r="B206" s="161" t="s">
        <v>1910</v>
      </c>
      <c r="C206" s="216" t="s">
        <v>813</v>
      </c>
      <c r="D206" s="95" t="s">
        <v>814</v>
      </c>
      <c r="E206" s="261" t="s">
        <v>21</v>
      </c>
      <c r="F206" s="223">
        <v>1</v>
      </c>
      <c r="G206" s="491">
        <v>1.58</v>
      </c>
      <c r="H206" s="268">
        <f t="shared" si="11"/>
        <v>1.58</v>
      </c>
    </row>
    <row r="207" spans="2:8">
      <c r="B207" s="161" t="s">
        <v>3251</v>
      </c>
      <c r="C207" s="216" t="s">
        <v>554</v>
      </c>
      <c r="D207" s="95" t="s">
        <v>555</v>
      </c>
      <c r="E207" s="261" t="s">
        <v>21</v>
      </c>
      <c r="F207" s="223">
        <v>5.7000000000000002E-2</v>
      </c>
      <c r="G207" s="491">
        <v>0.39</v>
      </c>
      <c r="H207" s="268">
        <f t="shared" si="11"/>
        <v>2.2230000000000003E-2</v>
      </c>
    </row>
    <row r="208" spans="2:8">
      <c r="B208" s="161" t="s">
        <v>3252</v>
      </c>
      <c r="C208" s="274">
        <v>11717</v>
      </c>
      <c r="D208" s="95" t="s">
        <v>883</v>
      </c>
      <c r="E208" s="261" t="s">
        <v>21</v>
      </c>
      <c r="F208" s="223">
        <v>1</v>
      </c>
      <c r="G208" s="491">
        <v>29.66</v>
      </c>
      <c r="H208" s="268">
        <f t="shared" si="11"/>
        <v>29.66</v>
      </c>
    </row>
    <row r="209" spans="2:8" ht="30">
      <c r="B209" s="161" t="s">
        <v>3253</v>
      </c>
      <c r="C209" s="216" t="s">
        <v>809</v>
      </c>
      <c r="D209" s="95" t="s">
        <v>810</v>
      </c>
      <c r="E209" s="261" t="s">
        <v>21</v>
      </c>
      <c r="F209" s="223">
        <v>0.03</v>
      </c>
      <c r="G209" s="491">
        <v>14.91</v>
      </c>
      <c r="H209" s="268">
        <f t="shared" si="11"/>
        <v>0.44729999999999998</v>
      </c>
    </row>
    <row r="210" spans="2:8" ht="15.75" thickBot="1">
      <c r="B210" s="344" t="s">
        <v>3254</v>
      </c>
      <c r="C210" s="447" t="s">
        <v>624</v>
      </c>
      <c r="D210" s="101" t="s">
        <v>625</v>
      </c>
      <c r="E210" s="448" t="s">
        <v>21</v>
      </c>
      <c r="F210" s="449">
        <v>2.2499999999999999E-2</v>
      </c>
      <c r="G210" s="494">
        <v>35.380000000000003</v>
      </c>
      <c r="H210" s="450">
        <f t="shared" si="11"/>
        <v>0.79605000000000004</v>
      </c>
    </row>
    <row r="211" spans="2:8" ht="15.75" thickBot="1"/>
    <row r="212" spans="2:8" ht="16.5" thickBot="1">
      <c r="B212" s="147">
        <v>9</v>
      </c>
      <c r="C212" s="510"/>
      <c r="D212" s="511" t="s">
        <v>1177</v>
      </c>
      <c r="E212" s="512"/>
      <c r="F212" s="513"/>
      <c r="G212" s="514"/>
      <c r="H212" s="515"/>
    </row>
    <row r="213" spans="2:8" ht="15.75">
      <c r="B213" s="194" t="s">
        <v>1523</v>
      </c>
      <c r="C213" s="155" t="s">
        <v>3408</v>
      </c>
      <c r="D213" s="156" t="s">
        <v>3123</v>
      </c>
      <c r="E213" s="157" t="s">
        <v>21</v>
      </c>
      <c r="F213" s="158"/>
      <c r="G213" s="490"/>
      <c r="H213" s="160">
        <f>SUM(H214:H215)</f>
        <v>6.2140000000000004</v>
      </c>
    </row>
    <row r="214" spans="2:8">
      <c r="B214" s="161" t="s">
        <v>1918</v>
      </c>
      <c r="C214" s="216" t="s">
        <v>1247</v>
      </c>
      <c r="D214" s="95" t="s">
        <v>1246</v>
      </c>
      <c r="E214" s="261" t="s">
        <v>261</v>
      </c>
      <c r="F214" s="223">
        <v>0.2</v>
      </c>
      <c r="G214" s="491">
        <v>14.02</v>
      </c>
      <c r="H214" s="268">
        <f>F214*G214</f>
        <v>2.8040000000000003</v>
      </c>
    </row>
    <row r="215" spans="2:8" ht="15.75" thickBot="1">
      <c r="B215" s="344" t="s">
        <v>1919</v>
      </c>
      <c r="C215" s="447" t="s">
        <v>745</v>
      </c>
      <c r="D215" s="101" t="s">
        <v>266</v>
      </c>
      <c r="E215" s="448" t="s">
        <v>261</v>
      </c>
      <c r="F215" s="449">
        <v>0.2</v>
      </c>
      <c r="G215" s="494">
        <v>17.05</v>
      </c>
      <c r="H215" s="450">
        <f>F215*G215</f>
        <v>3.41</v>
      </c>
    </row>
    <row r="216" spans="2:8" ht="16.5" thickBot="1">
      <c r="B216"/>
      <c r="C216"/>
      <c r="D216"/>
      <c r="E216"/>
      <c r="F216"/>
      <c r="G216" s="509"/>
      <c r="H216"/>
    </row>
    <row r="217" spans="2:8" ht="15.75">
      <c r="B217" s="194" t="s">
        <v>1524</v>
      </c>
      <c r="C217" s="155" t="s">
        <v>664</v>
      </c>
      <c r="D217" s="156" t="s">
        <v>3124</v>
      </c>
      <c r="E217" s="157" t="s">
        <v>30</v>
      </c>
      <c r="F217" s="158"/>
      <c r="G217" s="490"/>
      <c r="H217" s="160">
        <f>SUM(H218:H219)</f>
        <v>3.1070000000000002</v>
      </c>
    </row>
    <row r="218" spans="2:8">
      <c r="B218" s="161" t="s">
        <v>1921</v>
      </c>
      <c r="C218" s="216" t="s">
        <v>1247</v>
      </c>
      <c r="D218" s="95" t="s">
        <v>1246</v>
      </c>
      <c r="E218" s="261" t="s">
        <v>261</v>
      </c>
      <c r="F218" s="223">
        <v>0.1</v>
      </c>
      <c r="G218" s="491">
        <v>14.02</v>
      </c>
      <c r="H218" s="268">
        <f>F218*G218</f>
        <v>1.4020000000000001</v>
      </c>
    </row>
    <row r="219" spans="2:8" ht="15.75" thickBot="1">
      <c r="B219" s="344" t="s">
        <v>1922</v>
      </c>
      <c r="C219" s="447" t="s">
        <v>745</v>
      </c>
      <c r="D219" s="101" t="s">
        <v>266</v>
      </c>
      <c r="E219" s="448" t="s">
        <v>261</v>
      </c>
      <c r="F219" s="449">
        <v>0.1</v>
      </c>
      <c r="G219" s="494">
        <v>17.05</v>
      </c>
      <c r="H219" s="450">
        <f>F219*G219</f>
        <v>1.7050000000000001</v>
      </c>
    </row>
    <row r="220" spans="2:8" ht="16.5" thickBot="1">
      <c r="B220"/>
      <c r="C220"/>
      <c r="D220"/>
      <c r="E220"/>
      <c r="F220"/>
      <c r="G220" s="509"/>
      <c r="H220"/>
    </row>
    <row r="221" spans="2:8" ht="15.75">
      <c r="B221" s="194" t="s">
        <v>1525</v>
      </c>
      <c r="C221" s="155" t="s">
        <v>666</v>
      </c>
      <c r="D221" s="156" t="s">
        <v>3232</v>
      </c>
      <c r="E221" s="157" t="s">
        <v>21</v>
      </c>
      <c r="F221" s="158"/>
      <c r="G221" s="490"/>
      <c r="H221" s="160">
        <f>SUM(H222:H223)</f>
        <v>6.8353999999999999</v>
      </c>
    </row>
    <row r="222" spans="2:8">
      <c r="B222" s="161" t="s">
        <v>1924</v>
      </c>
      <c r="C222" s="216" t="s">
        <v>1247</v>
      </c>
      <c r="D222" s="95" t="s">
        <v>1246</v>
      </c>
      <c r="E222" s="261" t="s">
        <v>261</v>
      </c>
      <c r="F222" s="223">
        <v>0.22</v>
      </c>
      <c r="G222" s="491">
        <v>14.02</v>
      </c>
      <c r="H222" s="268">
        <f>F222*G222</f>
        <v>3.0844</v>
      </c>
    </row>
    <row r="223" spans="2:8" ht="15.75" thickBot="1">
      <c r="B223" s="344" t="s">
        <v>1925</v>
      </c>
      <c r="C223" s="447" t="s">
        <v>745</v>
      </c>
      <c r="D223" s="101" t="s">
        <v>266</v>
      </c>
      <c r="E223" s="448" t="s">
        <v>261</v>
      </c>
      <c r="F223" s="449">
        <v>0.22</v>
      </c>
      <c r="G223" s="494">
        <v>17.05</v>
      </c>
      <c r="H223" s="450">
        <f>F223*G223</f>
        <v>3.7510000000000003</v>
      </c>
    </row>
    <row r="224" spans="2:8" ht="16.5" thickBot="1">
      <c r="B224"/>
      <c r="C224"/>
      <c r="D224"/>
      <c r="E224"/>
      <c r="F224"/>
      <c r="G224" s="509"/>
      <c r="H224"/>
    </row>
    <row r="225" spans="2:8" ht="15.75">
      <c r="B225" s="194" t="s">
        <v>1526</v>
      </c>
      <c r="C225" s="155" t="s">
        <v>1731</v>
      </c>
      <c r="D225" s="156" t="s">
        <v>3126</v>
      </c>
      <c r="E225" s="157" t="s">
        <v>21</v>
      </c>
      <c r="F225" s="158"/>
      <c r="G225" s="490"/>
      <c r="H225" s="160">
        <f>SUM(H226:H227)</f>
        <v>24.856000000000002</v>
      </c>
    </row>
    <row r="226" spans="2:8">
      <c r="B226" s="161" t="s">
        <v>1927</v>
      </c>
      <c r="C226" s="216" t="s">
        <v>1247</v>
      </c>
      <c r="D226" s="95" t="s">
        <v>1246</v>
      </c>
      <c r="E226" s="261" t="s">
        <v>261</v>
      </c>
      <c r="F226" s="223">
        <v>0.8</v>
      </c>
      <c r="G226" s="491">
        <v>14.02</v>
      </c>
      <c r="H226" s="268">
        <f>F226*G226</f>
        <v>11.216000000000001</v>
      </c>
    </row>
    <row r="227" spans="2:8" ht="15.75" thickBot="1">
      <c r="B227" s="344" t="s">
        <v>1928</v>
      </c>
      <c r="C227" s="447" t="s">
        <v>745</v>
      </c>
      <c r="D227" s="101" t="s">
        <v>266</v>
      </c>
      <c r="E227" s="448" t="s">
        <v>261</v>
      </c>
      <c r="F227" s="449">
        <v>0.8</v>
      </c>
      <c r="G227" s="494">
        <v>17.05</v>
      </c>
      <c r="H227" s="450">
        <f>F227*G227</f>
        <v>13.64</v>
      </c>
    </row>
    <row r="228" spans="2:8" ht="16.5" thickBot="1">
      <c r="B228"/>
      <c r="C228"/>
      <c r="D228"/>
      <c r="E228"/>
      <c r="F228"/>
      <c r="G228" s="509"/>
      <c r="H228"/>
    </row>
    <row r="229" spans="2:8" ht="15.75">
      <c r="B229" s="194" t="s">
        <v>1527</v>
      </c>
      <c r="C229" s="155" t="s">
        <v>1732</v>
      </c>
      <c r="D229" s="156" t="s">
        <v>3127</v>
      </c>
      <c r="E229" s="157" t="s">
        <v>21</v>
      </c>
      <c r="F229" s="158"/>
      <c r="G229" s="490"/>
      <c r="H229" s="160">
        <f>SUM(H230)</f>
        <v>3.5049999999999999</v>
      </c>
    </row>
    <row r="230" spans="2:8" ht="15.75" thickBot="1">
      <c r="B230" s="344" t="s">
        <v>1930</v>
      </c>
      <c r="C230" s="447" t="s">
        <v>1247</v>
      </c>
      <c r="D230" s="101" t="s">
        <v>1246</v>
      </c>
      <c r="E230" s="448" t="s">
        <v>261</v>
      </c>
      <c r="F230" s="449">
        <v>0.25</v>
      </c>
      <c r="G230" s="494">
        <v>14.02</v>
      </c>
      <c r="H230" s="450">
        <f>F230*G230</f>
        <v>3.5049999999999999</v>
      </c>
    </row>
    <row r="231" spans="2:8" ht="16.5" thickBot="1">
      <c r="B231"/>
      <c r="C231"/>
      <c r="D231"/>
      <c r="E231"/>
      <c r="F231"/>
      <c r="G231" s="509"/>
      <c r="H231"/>
    </row>
    <row r="232" spans="2:8" ht="47.25">
      <c r="B232" s="194" t="s">
        <v>2903</v>
      </c>
      <c r="C232" s="155" t="s">
        <v>3230</v>
      </c>
      <c r="D232" s="156" t="s">
        <v>3128</v>
      </c>
      <c r="E232" s="157" t="s">
        <v>21</v>
      </c>
      <c r="F232" s="158"/>
      <c r="G232" s="490"/>
      <c r="H232" s="160">
        <f>SUM(H233:H235)</f>
        <v>751.73500000000001</v>
      </c>
    </row>
    <row r="233" spans="2:8">
      <c r="B233" s="161" t="s">
        <v>3255</v>
      </c>
      <c r="C233" s="216" t="s">
        <v>1247</v>
      </c>
      <c r="D233" s="95" t="s">
        <v>1246</v>
      </c>
      <c r="E233" s="261" t="s">
        <v>261</v>
      </c>
      <c r="F233" s="223">
        <v>3.5</v>
      </c>
      <c r="G233" s="491">
        <v>14.02</v>
      </c>
      <c r="H233" s="268">
        <f>F233*G233</f>
        <v>49.07</v>
      </c>
    </row>
    <row r="234" spans="2:8">
      <c r="B234" s="161" t="s">
        <v>3256</v>
      </c>
      <c r="C234" s="216" t="s">
        <v>745</v>
      </c>
      <c r="D234" s="95" t="s">
        <v>266</v>
      </c>
      <c r="E234" s="261" t="s">
        <v>261</v>
      </c>
      <c r="F234" s="223">
        <v>3.5</v>
      </c>
      <c r="G234" s="491">
        <v>17.05</v>
      </c>
      <c r="H234" s="268">
        <f t="shared" ref="H234:H235" si="12">F234*G234</f>
        <v>59.675000000000004</v>
      </c>
    </row>
    <row r="235" spans="2:8" ht="30.75" thickBot="1">
      <c r="B235" s="344" t="s">
        <v>3257</v>
      </c>
      <c r="C235" s="452">
        <v>39760</v>
      </c>
      <c r="D235" s="101" t="s">
        <v>3233</v>
      </c>
      <c r="E235" s="448" t="s">
        <v>21</v>
      </c>
      <c r="F235" s="449">
        <v>1</v>
      </c>
      <c r="G235" s="494">
        <v>642.99</v>
      </c>
      <c r="H235" s="450">
        <f t="shared" si="12"/>
        <v>642.99</v>
      </c>
    </row>
    <row r="236" spans="2:8" ht="16.5" thickBot="1">
      <c r="B236"/>
      <c r="C236"/>
      <c r="D236"/>
      <c r="E236"/>
      <c r="F236"/>
      <c r="G236" s="509"/>
      <c r="H236"/>
    </row>
    <row r="237" spans="2:8" ht="47.25">
      <c r="B237" s="194" t="s">
        <v>2904</v>
      </c>
      <c r="C237" s="155" t="s">
        <v>2806</v>
      </c>
      <c r="D237" s="156" t="s">
        <v>3371</v>
      </c>
      <c r="E237" s="157" t="s">
        <v>21</v>
      </c>
      <c r="F237" s="158"/>
      <c r="G237" s="490"/>
      <c r="H237" s="160">
        <f>SUM(H238:H240)</f>
        <v>625.84500000000003</v>
      </c>
    </row>
    <row r="238" spans="2:8">
      <c r="B238" s="161" t="s">
        <v>3258</v>
      </c>
      <c r="C238" s="216" t="s">
        <v>1247</v>
      </c>
      <c r="D238" s="95" t="s">
        <v>1246</v>
      </c>
      <c r="E238" s="261" t="s">
        <v>261</v>
      </c>
      <c r="F238" s="223">
        <v>3.5</v>
      </c>
      <c r="G238" s="491">
        <v>14.02</v>
      </c>
      <c r="H238" s="268">
        <f>F238*G238</f>
        <v>49.07</v>
      </c>
    </row>
    <row r="239" spans="2:8">
      <c r="B239" s="161" t="s">
        <v>3259</v>
      </c>
      <c r="C239" s="216" t="s">
        <v>745</v>
      </c>
      <c r="D239" s="95" t="s">
        <v>266</v>
      </c>
      <c r="E239" s="261" t="s">
        <v>261</v>
      </c>
      <c r="F239" s="223">
        <v>3.5</v>
      </c>
      <c r="G239" s="491">
        <v>17.05</v>
      </c>
      <c r="H239" s="268">
        <f t="shared" ref="H239:H240" si="13">F239*G239</f>
        <v>59.675000000000004</v>
      </c>
    </row>
    <row r="240" spans="2:8" ht="30.75" thickBot="1">
      <c r="B240" s="344" t="s">
        <v>3260</v>
      </c>
      <c r="C240" s="452">
        <v>39762</v>
      </c>
      <c r="D240" s="101" t="s">
        <v>3376</v>
      </c>
      <c r="E240" s="448" t="s">
        <v>21</v>
      </c>
      <c r="F240" s="449">
        <v>1</v>
      </c>
      <c r="G240" s="494">
        <v>517.1</v>
      </c>
      <c r="H240" s="450">
        <f t="shared" si="13"/>
        <v>517.1</v>
      </c>
    </row>
    <row r="241" spans="2:8" ht="16.5" customHeight="1" thickBot="1">
      <c r="B241" s="489"/>
      <c r="C241"/>
      <c r="D241"/>
      <c r="E241"/>
      <c r="F241"/>
      <c r="G241" s="509"/>
      <c r="H241"/>
    </row>
    <row r="242" spans="2:8" ht="31.5">
      <c r="B242" s="194" t="s">
        <v>2905</v>
      </c>
      <c r="C242" s="155" t="s">
        <v>757</v>
      </c>
      <c r="D242" s="156" t="s">
        <v>3138</v>
      </c>
      <c r="E242" s="157" t="s">
        <v>21</v>
      </c>
      <c r="F242" s="158"/>
      <c r="G242" s="490"/>
      <c r="H242" s="160">
        <f>SUM(H243:H246)</f>
        <v>100.995</v>
      </c>
    </row>
    <row r="243" spans="2:8">
      <c r="B243" s="161" t="s">
        <v>3261</v>
      </c>
      <c r="C243" s="216" t="s">
        <v>1247</v>
      </c>
      <c r="D243" s="95" t="s">
        <v>1246</v>
      </c>
      <c r="E243" s="261" t="s">
        <v>261</v>
      </c>
      <c r="F243" s="223">
        <v>0.5</v>
      </c>
      <c r="G243" s="491">
        <v>14.02</v>
      </c>
      <c r="H243" s="268">
        <f>F243*G243</f>
        <v>7.01</v>
      </c>
    </row>
    <row r="244" spans="2:8">
      <c r="B244" s="161" t="s">
        <v>3262</v>
      </c>
      <c r="C244" s="216" t="s">
        <v>745</v>
      </c>
      <c r="D244" s="95" t="s">
        <v>266</v>
      </c>
      <c r="E244" s="261" t="s">
        <v>261</v>
      </c>
      <c r="F244" s="223">
        <v>0.5</v>
      </c>
      <c r="G244" s="491">
        <v>17.05</v>
      </c>
      <c r="H244" s="268">
        <f t="shared" ref="H244:H246" si="14">F244*G244</f>
        <v>8.5250000000000004</v>
      </c>
    </row>
    <row r="245" spans="2:8" ht="30">
      <c r="B245" s="161" t="s">
        <v>3263</v>
      </c>
      <c r="C245" s="216" t="s">
        <v>1427</v>
      </c>
      <c r="D245" s="95" t="s">
        <v>1428</v>
      </c>
      <c r="E245" s="261" t="s">
        <v>21</v>
      </c>
      <c r="F245" s="223">
        <v>3</v>
      </c>
      <c r="G245" s="491">
        <v>1.07</v>
      </c>
      <c r="H245" s="268">
        <f t="shared" si="14"/>
        <v>3.21</v>
      </c>
    </row>
    <row r="246" spans="2:8" ht="15.75" thickBot="1">
      <c r="B246" s="344" t="s">
        <v>3399</v>
      </c>
      <c r="C246" s="452">
        <v>34714</v>
      </c>
      <c r="D246" s="101" t="s">
        <v>3398</v>
      </c>
      <c r="E246" s="448" t="s">
        <v>21</v>
      </c>
      <c r="F246" s="449">
        <v>1</v>
      </c>
      <c r="G246" s="494">
        <v>82.25</v>
      </c>
      <c r="H246" s="450">
        <f t="shared" si="14"/>
        <v>82.25</v>
      </c>
    </row>
    <row r="247" spans="2:8" ht="16.5" thickBot="1">
      <c r="B247"/>
      <c r="C247"/>
      <c r="D247"/>
      <c r="E247"/>
      <c r="F247"/>
      <c r="G247" s="509"/>
      <c r="H247"/>
    </row>
    <row r="248" spans="2:8" ht="31.5">
      <c r="B248" s="194" t="s">
        <v>2906</v>
      </c>
      <c r="C248" s="155" t="s">
        <v>1733</v>
      </c>
      <c r="D248" s="156" t="s">
        <v>3139</v>
      </c>
      <c r="E248" s="157" t="s">
        <v>21</v>
      </c>
      <c r="F248" s="158"/>
      <c r="G248" s="490"/>
      <c r="H248" s="160">
        <f>SUM(H249:H251)</f>
        <v>85.771000000000001</v>
      </c>
    </row>
    <row r="249" spans="2:8" ht="30">
      <c r="B249" s="161" t="s">
        <v>3264</v>
      </c>
      <c r="C249" s="274">
        <v>39469</v>
      </c>
      <c r="D249" s="95" t="s">
        <v>3234</v>
      </c>
      <c r="E249" s="261" t="s">
        <v>21</v>
      </c>
      <c r="F249" s="223">
        <v>1</v>
      </c>
      <c r="G249" s="491">
        <v>76.45</v>
      </c>
      <c r="H249" s="268">
        <f>F249*G249</f>
        <v>76.45</v>
      </c>
    </row>
    <row r="250" spans="2:8">
      <c r="B250" s="161" t="s">
        <v>3265</v>
      </c>
      <c r="C250" s="216" t="s">
        <v>1247</v>
      </c>
      <c r="D250" s="95" t="s">
        <v>1246</v>
      </c>
      <c r="E250" s="261" t="s">
        <v>261</v>
      </c>
      <c r="F250" s="223">
        <v>0.3</v>
      </c>
      <c r="G250" s="491">
        <v>14.02</v>
      </c>
      <c r="H250" s="268">
        <f t="shared" ref="H250:H251" si="15">F250*G250</f>
        <v>4.2059999999999995</v>
      </c>
    </row>
    <row r="251" spans="2:8" ht="15.75" thickBot="1">
      <c r="B251" s="344" t="s">
        <v>3266</v>
      </c>
      <c r="C251" s="452" t="s">
        <v>745</v>
      </c>
      <c r="D251" s="101" t="s">
        <v>266</v>
      </c>
      <c r="E251" s="448" t="s">
        <v>261</v>
      </c>
      <c r="F251" s="449">
        <v>0.3</v>
      </c>
      <c r="G251" s="494">
        <v>17.05</v>
      </c>
      <c r="H251" s="450">
        <f t="shared" si="15"/>
        <v>5.1150000000000002</v>
      </c>
    </row>
    <row r="252" spans="2:8" ht="16.5" thickBot="1">
      <c r="B252"/>
      <c r="C252"/>
      <c r="D252"/>
      <c r="E252"/>
      <c r="F252"/>
      <c r="G252" s="509"/>
      <c r="H252"/>
    </row>
    <row r="253" spans="2:8" ht="31.5">
      <c r="B253" s="194" t="s">
        <v>2907</v>
      </c>
      <c r="C253" s="155" t="s">
        <v>829</v>
      </c>
      <c r="D253" s="156" t="s">
        <v>3235</v>
      </c>
      <c r="E253" s="157" t="s">
        <v>21</v>
      </c>
      <c r="F253" s="158"/>
      <c r="G253" s="490"/>
      <c r="H253" s="160">
        <f>SUM(H254:H256)</f>
        <v>161.8545</v>
      </c>
    </row>
    <row r="254" spans="2:8">
      <c r="B254" s="161" t="s">
        <v>3267</v>
      </c>
      <c r="C254" s="274">
        <v>39445</v>
      </c>
      <c r="D254" s="95" t="s">
        <v>3140</v>
      </c>
      <c r="E254" s="261" t="s">
        <v>21</v>
      </c>
      <c r="F254" s="223">
        <v>1</v>
      </c>
      <c r="G254" s="491">
        <v>150.97999999999999</v>
      </c>
      <c r="H254" s="268">
        <f>F254*G254</f>
        <v>150.97999999999999</v>
      </c>
    </row>
    <row r="255" spans="2:8">
      <c r="B255" s="161" t="s">
        <v>3268</v>
      </c>
      <c r="C255" s="216" t="s">
        <v>1247</v>
      </c>
      <c r="D255" s="95" t="s">
        <v>1246</v>
      </c>
      <c r="E255" s="261" t="s">
        <v>261</v>
      </c>
      <c r="F255" s="223">
        <v>0.35</v>
      </c>
      <c r="G255" s="491">
        <v>14.02</v>
      </c>
      <c r="H255" s="268">
        <f t="shared" ref="H255:H256" si="16">F255*G255</f>
        <v>4.9069999999999991</v>
      </c>
    </row>
    <row r="256" spans="2:8" ht="15.75" thickBot="1">
      <c r="B256" s="344" t="s">
        <v>3269</v>
      </c>
      <c r="C256" s="452" t="s">
        <v>745</v>
      </c>
      <c r="D256" s="101" t="s">
        <v>266</v>
      </c>
      <c r="E256" s="448" t="s">
        <v>261</v>
      </c>
      <c r="F256" s="449">
        <v>0.35</v>
      </c>
      <c r="G256" s="494">
        <v>17.05</v>
      </c>
      <c r="H256" s="450">
        <f t="shared" si="16"/>
        <v>5.9675000000000002</v>
      </c>
    </row>
    <row r="257" spans="2:8" ht="16.5" thickBot="1">
      <c r="B257"/>
      <c r="C257"/>
      <c r="D257"/>
      <c r="E257"/>
      <c r="F257"/>
      <c r="G257" s="509"/>
      <c r="H257"/>
    </row>
    <row r="258" spans="2:8" ht="31.5">
      <c r="B258" s="194" t="s">
        <v>2908</v>
      </c>
      <c r="C258" s="155" t="s">
        <v>1734</v>
      </c>
      <c r="D258" s="156" t="s">
        <v>3403</v>
      </c>
      <c r="E258" s="157" t="s">
        <v>21</v>
      </c>
      <c r="F258" s="158"/>
      <c r="G258" s="490"/>
      <c r="H258" s="160">
        <f>SUM(H259:H261)</f>
        <v>69.887500000000003</v>
      </c>
    </row>
    <row r="259" spans="2:8">
      <c r="B259" s="161" t="s">
        <v>3270</v>
      </c>
      <c r="C259" s="274">
        <v>39389</v>
      </c>
      <c r="D259" s="95" t="s">
        <v>3404</v>
      </c>
      <c r="E259" s="261" t="s">
        <v>21</v>
      </c>
      <c r="F259" s="223">
        <v>1</v>
      </c>
      <c r="G259" s="491">
        <v>62.12</v>
      </c>
      <c r="H259" s="268">
        <f>F259*G259</f>
        <v>62.12</v>
      </c>
    </row>
    <row r="260" spans="2:8">
      <c r="B260" s="161" t="s">
        <v>3271</v>
      </c>
      <c r="C260" s="216" t="s">
        <v>1247</v>
      </c>
      <c r="D260" s="95" t="s">
        <v>1246</v>
      </c>
      <c r="E260" s="261" t="s">
        <v>261</v>
      </c>
      <c r="F260" s="223">
        <v>0.25</v>
      </c>
      <c r="G260" s="491">
        <v>14.02</v>
      </c>
      <c r="H260" s="268">
        <f t="shared" ref="H260:H261" si="17">F260*G260</f>
        <v>3.5049999999999999</v>
      </c>
    </row>
    <row r="261" spans="2:8" ht="15.75" thickBot="1">
      <c r="B261" s="344" t="s">
        <v>3272</v>
      </c>
      <c r="C261" s="452" t="s">
        <v>745</v>
      </c>
      <c r="D261" s="101" t="s">
        <v>266</v>
      </c>
      <c r="E261" s="448" t="s">
        <v>261</v>
      </c>
      <c r="F261" s="449">
        <v>0.25</v>
      </c>
      <c r="G261" s="494">
        <v>17.05</v>
      </c>
      <c r="H261" s="450">
        <f t="shared" si="17"/>
        <v>4.2625000000000002</v>
      </c>
    </row>
    <row r="262" spans="2:8" ht="16.5" thickBot="1">
      <c r="B262"/>
      <c r="C262"/>
      <c r="D262"/>
      <c r="E262"/>
      <c r="F262"/>
      <c r="G262" s="509"/>
      <c r="H262"/>
    </row>
    <row r="263" spans="2:8" ht="31.5">
      <c r="B263" s="194" t="s">
        <v>2909</v>
      </c>
      <c r="C263" s="155" t="s">
        <v>1735</v>
      </c>
      <c r="D263" s="156" t="s">
        <v>3236</v>
      </c>
      <c r="E263" s="157" t="s">
        <v>21</v>
      </c>
      <c r="F263" s="158"/>
      <c r="G263" s="490"/>
      <c r="H263" s="160">
        <f>SUM(H264:H267)</f>
        <v>218.17099999999999</v>
      </c>
    </row>
    <row r="264" spans="2:8">
      <c r="B264" s="161" t="s">
        <v>3273</v>
      </c>
      <c r="C264" s="274">
        <v>39387</v>
      </c>
      <c r="D264" s="95" t="s">
        <v>3237</v>
      </c>
      <c r="E264" s="261" t="s">
        <v>21</v>
      </c>
      <c r="F264" s="223">
        <v>2</v>
      </c>
      <c r="G264" s="491">
        <v>59.75</v>
      </c>
      <c r="H264" s="268">
        <f>F264*G264</f>
        <v>119.5</v>
      </c>
    </row>
    <row r="265" spans="2:8" ht="30">
      <c r="B265" s="161" t="s">
        <v>3274</v>
      </c>
      <c r="C265" s="216" t="s">
        <v>3238</v>
      </c>
      <c r="D265" s="95" t="s">
        <v>3239</v>
      </c>
      <c r="E265" s="261" t="s">
        <v>21</v>
      </c>
      <c r="F265" s="223">
        <v>1</v>
      </c>
      <c r="G265" s="491">
        <v>89.35</v>
      </c>
      <c r="H265" s="268">
        <f t="shared" ref="H265:H267" si="18">F265*G265</f>
        <v>89.35</v>
      </c>
    </row>
    <row r="266" spans="2:8">
      <c r="B266" s="161" t="s">
        <v>3275</v>
      </c>
      <c r="C266" s="216" t="s">
        <v>1247</v>
      </c>
      <c r="D266" s="95" t="s">
        <v>1246</v>
      </c>
      <c r="E266" s="261" t="s">
        <v>261</v>
      </c>
      <c r="F266" s="223">
        <v>0.3</v>
      </c>
      <c r="G266" s="491">
        <v>14.02</v>
      </c>
      <c r="H266" s="268">
        <f t="shared" si="18"/>
        <v>4.2059999999999995</v>
      </c>
    </row>
    <row r="267" spans="2:8" ht="15.75" thickBot="1">
      <c r="B267" s="344" t="s">
        <v>3276</v>
      </c>
      <c r="C267" s="447" t="s">
        <v>745</v>
      </c>
      <c r="D267" s="101" t="s">
        <v>266</v>
      </c>
      <c r="E267" s="448" t="s">
        <v>261</v>
      </c>
      <c r="F267" s="449">
        <v>0.3</v>
      </c>
      <c r="G267" s="494">
        <v>17.05</v>
      </c>
      <c r="H267" s="450">
        <f t="shared" si="18"/>
        <v>5.1150000000000002</v>
      </c>
    </row>
    <row r="268" spans="2:8" ht="16.5" thickBot="1">
      <c r="B268"/>
      <c r="C268"/>
      <c r="D268"/>
      <c r="E268"/>
      <c r="F268"/>
      <c r="G268" s="509"/>
      <c r="H268"/>
    </row>
    <row r="269" spans="2:8" ht="47.25">
      <c r="B269" s="194" t="s">
        <v>2910</v>
      </c>
      <c r="C269" s="155" t="s">
        <v>850</v>
      </c>
      <c r="D269" s="156" t="s">
        <v>3145</v>
      </c>
      <c r="E269" s="157" t="s">
        <v>21</v>
      </c>
      <c r="F269" s="158"/>
      <c r="G269" s="490"/>
      <c r="H269" s="160">
        <f>SUM(H270:H273)</f>
        <v>149.9496</v>
      </c>
    </row>
    <row r="270" spans="2:8">
      <c r="B270" s="161" t="s">
        <v>3277</v>
      </c>
      <c r="C270" s="274">
        <v>39386</v>
      </c>
      <c r="D270" s="95" t="s">
        <v>3240</v>
      </c>
      <c r="E270" s="261" t="s">
        <v>21</v>
      </c>
      <c r="F270" s="223">
        <v>2</v>
      </c>
      <c r="G270" s="491">
        <v>39.520000000000003</v>
      </c>
      <c r="H270" s="268">
        <f>F270*G270</f>
        <v>79.040000000000006</v>
      </c>
    </row>
    <row r="271" spans="2:8" ht="30">
      <c r="B271" s="161" t="s">
        <v>3278</v>
      </c>
      <c r="C271" s="216" t="s">
        <v>3241</v>
      </c>
      <c r="D271" s="95" t="s">
        <v>3242</v>
      </c>
      <c r="E271" s="261" t="s">
        <v>21</v>
      </c>
      <c r="F271" s="223">
        <v>1</v>
      </c>
      <c r="G271" s="491">
        <v>62.21</v>
      </c>
      <c r="H271" s="268">
        <f t="shared" ref="H271:H273" si="19">F271*G271</f>
        <v>62.21</v>
      </c>
    </row>
    <row r="272" spans="2:8">
      <c r="B272" s="161" t="s">
        <v>3279</v>
      </c>
      <c r="C272" s="216" t="s">
        <v>1247</v>
      </c>
      <c r="D272" s="95" t="s">
        <v>1246</v>
      </c>
      <c r="E272" s="261" t="s">
        <v>261</v>
      </c>
      <c r="F272" s="223">
        <v>0.28000000000000003</v>
      </c>
      <c r="G272" s="491">
        <v>14.02</v>
      </c>
      <c r="H272" s="268">
        <f t="shared" si="19"/>
        <v>3.9256000000000002</v>
      </c>
    </row>
    <row r="273" spans="2:8" ht="15.75" thickBot="1">
      <c r="B273" s="344" t="s">
        <v>3377</v>
      </c>
      <c r="C273" s="447" t="s">
        <v>745</v>
      </c>
      <c r="D273" s="101" t="s">
        <v>266</v>
      </c>
      <c r="E273" s="448" t="s">
        <v>261</v>
      </c>
      <c r="F273" s="449">
        <v>0.28000000000000003</v>
      </c>
      <c r="G273" s="494">
        <v>17.05</v>
      </c>
      <c r="H273" s="450">
        <f t="shared" si="19"/>
        <v>4.7740000000000009</v>
      </c>
    </row>
    <row r="274" spans="2:8" ht="16.5" thickBot="1">
      <c r="B274"/>
      <c r="C274"/>
      <c r="D274"/>
      <c r="E274"/>
      <c r="F274"/>
      <c r="G274" s="509"/>
      <c r="H274"/>
    </row>
    <row r="275" spans="2:8" ht="31.5">
      <c r="B275" s="194" t="s">
        <v>2911</v>
      </c>
      <c r="C275" s="155" t="s">
        <v>867</v>
      </c>
      <c r="D275" s="156" t="s">
        <v>3148</v>
      </c>
      <c r="E275" s="157" t="s">
        <v>30</v>
      </c>
      <c r="F275" s="158"/>
      <c r="G275" s="490"/>
      <c r="H275" s="160">
        <f>SUM(H276:H278)</f>
        <v>7.046149999999999</v>
      </c>
    </row>
    <row r="276" spans="2:8">
      <c r="B276" s="161" t="s">
        <v>3280</v>
      </c>
      <c r="C276" s="274">
        <v>2685</v>
      </c>
      <c r="D276" s="95" t="s">
        <v>286</v>
      </c>
      <c r="E276" s="261" t="s">
        <v>30</v>
      </c>
      <c r="F276" s="223">
        <v>1.0169999999999999</v>
      </c>
      <c r="G276" s="491">
        <v>3.69</v>
      </c>
      <c r="H276" s="268">
        <f t="shared" ref="H276:H278" si="20">F276*G276</f>
        <v>3.7527299999999997</v>
      </c>
    </row>
    <row r="277" spans="2:8">
      <c r="B277" s="161" t="s">
        <v>3281</v>
      </c>
      <c r="C277" s="216" t="s">
        <v>1247</v>
      </c>
      <c r="D277" s="95" t="s">
        <v>1246</v>
      </c>
      <c r="E277" s="261" t="s">
        <v>261</v>
      </c>
      <c r="F277" s="223">
        <v>0.106</v>
      </c>
      <c r="G277" s="491">
        <v>14.02</v>
      </c>
      <c r="H277" s="268">
        <f t="shared" si="20"/>
        <v>1.4861199999999999</v>
      </c>
    </row>
    <row r="278" spans="2:8" ht="15.75" thickBot="1">
      <c r="B278" s="344" t="s">
        <v>3282</v>
      </c>
      <c r="C278" s="452" t="s">
        <v>745</v>
      </c>
      <c r="D278" s="101" t="s">
        <v>266</v>
      </c>
      <c r="E278" s="448" t="s">
        <v>261</v>
      </c>
      <c r="F278" s="449">
        <v>0.106</v>
      </c>
      <c r="G278" s="494">
        <v>17.05</v>
      </c>
      <c r="H278" s="450">
        <f t="shared" si="20"/>
        <v>1.8073000000000001</v>
      </c>
    </row>
    <row r="279" spans="2:8" ht="16.5" thickBot="1">
      <c r="B279"/>
      <c r="C279"/>
      <c r="D279"/>
      <c r="E279"/>
      <c r="F279"/>
      <c r="G279" s="509"/>
      <c r="H279"/>
    </row>
    <row r="280" spans="2:8" ht="31.5">
      <c r="B280" s="194" t="s">
        <v>2912</v>
      </c>
      <c r="C280" s="155" t="s">
        <v>869</v>
      </c>
      <c r="D280" s="156" t="s">
        <v>3153</v>
      </c>
      <c r="E280" s="157" t="s">
        <v>21</v>
      </c>
      <c r="F280" s="158"/>
      <c r="G280" s="490"/>
      <c r="H280" s="160">
        <f>SUM(H281:H283)</f>
        <v>5.9504999999999999</v>
      </c>
    </row>
    <row r="281" spans="2:8">
      <c r="B281" s="161" t="s">
        <v>3283</v>
      </c>
      <c r="C281" s="274">
        <v>1892</v>
      </c>
      <c r="D281" s="95" t="s">
        <v>282</v>
      </c>
      <c r="E281" s="261" t="s">
        <v>21</v>
      </c>
      <c r="F281" s="223">
        <v>1</v>
      </c>
      <c r="G281" s="491">
        <v>1.29</v>
      </c>
      <c r="H281" s="268">
        <f t="shared" ref="H281:H283" si="21">F281*G281</f>
        <v>1.29</v>
      </c>
    </row>
    <row r="282" spans="2:8">
      <c r="B282" s="161" t="s">
        <v>3284</v>
      </c>
      <c r="C282" s="216" t="s">
        <v>1247</v>
      </c>
      <c r="D282" s="95" t="s">
        <v>1246</v>
      </c>
      <c r="E282" s="261" t="s">
        <v>261</v>
      </c>
      <c r="F282" s="223">
        <v>0.15</v>
      </c>
      <c r="G282" s="491">
        <v>14.02</v>
      </c>
      <c r="H282" s="268">
        <f t="shared" si="21"/>
        <v>2.1029999999999998</v>
      </c>
    </row>
    <row r="283" spans="2:8" ht="15.75" thickBot="1">
      <c r="B283" s="344" t="s">
        <v>3285</v>
      </c>
      <c r="C283" s="452" t="s">
        <v>745</v>
      </c>
      <c r="D283" s="101" t="s">
        <v>266</v>
      </c>
      <c r="E283" s="448" t="s">
        <v>261</v>
      </c>
      <c r="F283" s="449">
        <v>0.15</v>
      </c>
      <c r="G283" s="494">
        <v>17.05</v>
      </c>
      <c r="H283" s="450">
        <f t="shared" si="21"/>
        <v>2.5575000000000001</v>
      </c>
    </row>
    <row r="284" spans="2:8" ht="16.5" thickBot="1">
      <c r="B284"/>
      <c r="C284"/>
      <c r="D284"/>
      <c r="E284"/>
      <c r="F284"/>
      <c r="G284" s="509"/>
      <c r="H284"/>
    </row>
    <row r="285" spans="2:8" ht="31.5">
      <c r="B285" s="194" t="s">
        <v>2913</v>
      </c>
      <c r="C285" s="155" t="s">
        <v>3231</v>
      </c>
      <c r="D285" s="156" t="s">
        <v>3158</v>
      </c>
      <c r="E285" s="157" t="s">
        <v>21</v>
      </c>
      <c r="F285" s="158"/>
      <c r="G285" s="490"/>
      <c r="H285" s="160">
        <f>SUM(H286:H288)</f>
        <v>8.8125999999999998</v>
      </c>
    </row>
    <row r="286" spans="2:8">
      <c r="B286" s="161" t="s">
        <v>3286</v>
      </c>
      <c r="C286" s="274">
        <v>1884</v>
      </c>
      <c r="D286" s="95" t="s">
        <v>1402</v>
      </c>
      <c r="E286" s="261" t="s">
        <v>21</v>
      </c>
      <c r="F286" s="223">
        <v>1</v>
      </c>
      <c r="G286" s="491">
        <v>3.22</v>
      </c>
      <c r="H286" s="268">
        <f t="shared" ref="H286:H288" si="22">F286*G286</f>
        <v>3.22</v>
      </c>
    </row>
    <row r="287" spans="2:8">
      <c r="B287" s="161" t="s">
        <v>3287</v>
      </c>
      <c r="C287" s="216" t="s">
        <v>1247</v>
      </c>
      <c r="D287" s="95" t="s">
        <v>1246</v>
      </c>
      <c r="E287" s="261" t="s">
        <v>261</v>
      </c>
      <c r="F287" s="223">
        <v>0.18</v>
      </c>
      <c r="G287" s="491">
        <v>14.02</v>
      </c>
      <c r="H287" s="268">
        <f t="shared" si="22"/>
        <v>2.5235999999999996</v>
      </c>
    </row>
    <row r="288" spans="2:8" ht="15.75" thickBot="1">
      <c r="B288" s="344" t="s">
        <v>3288</v>
      </c>
      <c r="C288" s="452" t="s">
        <v>745</v>
      </c>
      <c r="D288" s="101" t="s">
        <v>266</v>
      </c>
      <c r="E288" s="448" t="s">
        <v>261</v>
      </c>
      <c r="F288" s="449">
        <v>0.18</v>
      </c>
      <c r="G288" s="494">
        <v>17.05</v>
      </c>
      <c r="H288" s="450">
        <f t="shared" si="22"/>
        <v>3.069</v>
      </c>
    </row>
    <row r="289" spans="2:8" ht="16.5" thickBot="1">
      <c r="B289"/>
      <c r="C289"/>
      <c r="D289"/>
      <c r="E289"/>
      <c r="F289"/>
      <c r="G289" s="509"/>
      <c r="H289"/>
    </row>
    <row r="290" spans="2:8" ht="31.5">
      <c r="B290" s="194" t="s">
        <v>2914</v>
      </c>
      <c r="C290" s="155" t="s">
        <v>1736</v>
      </c>
      <c r="D290" s="156" t="s">
        <v>3243</v>
      </c>
      <c r="E290" s="157" t="s">
        <v>21</v>
      </c>
      <c r="F290" s="158"/>
      <c r="G290" s="490"/>
      <c r="H290" s="160">
        <f>SUM(H291:H293)</f>
        <v>6.7569999999999997</v>
      </c>
    </row>
    <row r="291" spans="2:8" ht="30">
      <c r="B291" s="161" t="s">
        <v>3289</v>
      </c>
      <c r="C291" s="274">
        <v>1873</v>
      </c>
      <c r="D291" s="95" t="s">
        <v>1466</v>
      </c>
      <c r="E291" s="261" t="s">
        <v>21</v>
      </c>
      <c r="F291" s="223">
        <v>1</v>
      </c>
      <c r="G291" s="491">
        <v>3.65</v>
      </c>
      <c r="H291" s="268">
        <f t="shared" ref="H291:H293" si="23">F291*G291</f>
        <v>3.65</v>
      </c>
    </row>
    <row r="292" spans="2:8">
      <c r="B292" s="161" t="s">
        <v>3290</v>
      </c>
      <c r="C292" s="216" t="s">
        <v>1247</v>
      </c>
      <c r="D292" s="95" t="s">
        <v>1246</v>
      </c>
      <c r="E292" s="261" t="s">
        <v>261</v>
      </c>
      <c r="F292" s="223">
        <v>0.1</v>
      </c>
      <c r="G292" s="491">
        <v>14.02</v>
      </c>
      <c r="H292" s="268">
        <f t="shared" si="23"/>
        <v>1.4020000000000001</v>
      </c>
    </row>
    <row r="293" spans="2:8" ht="15.75" thickBot="1">
      <c r="B293" s="344" t="s">
        <v>3291</v>
      </c>
      <c r="C293" s="452" t="s">
        <v>745</v>
      </c>
      <c r="D293" s="101" t="s">
        <v>266</v>
      </c>
      <c r="E293" s="448" t="s">
        <v>261</v>
      </c>
      <c r="F293" s="449">
        <v>0.1</v>
      </c>
      <c r="G293" s="494">
        <v>17.05</v>
      </c>
      <c r="H293" s="450">
        <f t="shared" si="23"/>
        <v>1.7050000000000001</v>
      </c>
    </row>
    <row r="294" spans="2:8" ht="16.5" thickBot="1">
      <c r="B294"/>
      <c r="C294"/>
      <c r="D294"/>
      <c r="E294"/>
      <c r="F294"/>
      <c r="G294" s="509"/>
      <c r="H294"/>
    </row>
    <row r="295" spans="2:8" ht="31.5">
      <c r="B295" s="194" t="s">
        <v>2915</v>
      </c>
      <c r="C295" s="155" t="s">
        <v>1737</v>
      </c>
      <c r="D295" s="156" t="s">
        <v>3163</v>
      </c>
      <c r="E295" s="157" t="s">
        <v>21</v>
      </c>
      <c r="F295" s="158"/>
      <c r="G295" s="490"/>
      <c r="H295" s="160">
        <f>SUM(H296:H298)</f>
        <v>28.547499999999999</v>
      </c>
    </row>
    <row r="296" spans="2:8" ht="30">
      <c r="B296" s="161" t="s">
        <v>3292</v>
      </c>
      <c r="C296" s="274">
        <v>39771</v>
      </c>
      <c r="D296" s="95" t="s">
        <v>3244</v>
      </c>
      <c r="E296" s="261" t="s">
        <v>21</v>
      </c>
      <c r="F296" s="223">
        <v>1</v>
      </c>
      <c r="G296" s="491">
        <v>20.78</v>
      </c>
      <c r="H296" s="268">
        <f t="shared" ref="H296:H298" si="24">F296*G296</f>
        <v>20.78</v>
      </c>
    </row>
    <row r="297" spans="2:8">
      <c r="B297" s="161" t="s">
        <v>3293</v>
      </c>
      <c r="C297" s="216" t="s">
        <v>1247</v>
      </c>
      <c r="D297" s="95" t="s">
        <v>1246</v>
      </c>
      <c r="E297" s="261" t="s">
        <v>261</v>
      </c>
      <c r="F297" s="223">
        <v>0.25</v>
      </c>
      <c r="G297" s="491">
        <v>14.02</v>
      </c>
      <c r="H297" s="268">
        <f t="shared" si="24"/>
        <v>3.5049999999999999</v>
      </c>
    </row>
    <row r="298" spans="2:8" ht="15.75" thickBot="1">
      <c r="B298" s="344" t="s">
        <v>3294</v>
      </c>
      <c r="C298" s="452" t="s">
        <v>745</v>
      </c>
      <c r="D298" s="101" t="s">
        <v>266</v>
      </c>
      <c r="E298" s="448" t="s">
        <v>261</v>
      </c>
      <c r="F298" s="449">
        <v>0.25</v>
      </c>
      <c r="G298" s="494">
        <v>17.05</v>
      </c>
      <c r="H298" s="450">
        <f t="shared" si="24"/>
        <v>4.2625000000000002</v>
      </c>
    </row>
    <row r="299" spans="2:8" ht="16.5" thickBot="1">
      <c r="B299"/>
      <c r="C299"/>
      <c r="D299"/>
      <c r="E299"/>
      <c r="F299"/>
      <c r="G299" s="509"/>
      <c r="H299"/>
    </row>
    <row r="300" spans="2:8" ht="15.75">
      <c r="B300" s="194" t="s">
        <v>2916</v>
      </c>
      <c r="C300" s="155" t="s">
        <v>1739</v>
      </c>
      <c r="D300" s="156" t="s">
        <v>3164</v>
      </c>
      <c r="E300" s="157" t="s">
        <v>21</v>
      </c>
      <c r="F300" s="158"/>
      <c r="G300" s="490"/>
      <c r="H300" s="160">
        <f>SUM(H301:H304)</f>
        <v>1.6307</v>
      </c>
    </row>
    <row r="301" spans="2:8">
      <c r="B301" s="161" t="s">
        <v>3295</v>
      </c>
      <c r="C301" s="274">
        <v>39175</v>
      </c>
      <c r="D301" s="95" t="s">
        <v>1419</v>
      </c>
      <c r="E301" s="261" t="s">
        <v>21</v>
      </c>
      <c r="F301" s="223">
        <v>1</v>
      </c>
      <c r="G301" s="491">
        <v>0.87</v>
      </c>
      <c r="H301" s="268">
        <f t="shared" ref="H301:H304" si="25">F301*G301</f>
        <v>0.87</v>
      </c>
    </row>
    <row r="302" spans="2:8">
      <c r="B302" s="161" t="s">
        <v>3296</v>
      </c>
      <c r="C302" s="274">
        <v>39209</v>
      </c>
      <c r="D302" s="95" t="s">
        <v>1421</v>
      </c>
      <c r="E302" s="261" t="s">
        <v>21</v>
      </c>
      <c r="F302" s="223">
        <v>1</v>
      </c>
      <c r="G302" s="491">
        <v>0.45</v>
      </c>
      <c r="H302" s="268">
        <f t="shared" si="25"/>
        <v>0.45</v>
      </c>
    </row>
    <row r="303" spans="2:8">
      <c r="B303" s="161" t="s">
        <v>3297</v>
      </c>
      <c r="C303" s="216" t="s">
        <v>1247</v>
      </c>
      <c r="D303" s="95" t="s">
        <v>1246</v>
      </c>
      <c r="E303" s="261" t="s">
        <v>261</v>
      </c>
      <c r="F303" s="223">
        <v>0.01</v>
      </c>
      <c r="G303" s="491">
        <v>14.02</v>
      </c>
      <c r="H303" s="268">
        <f t="shared" si="25"/>
        <v>0.14019999999999999</v>
      </c>
    </row>
    <row r="304" spans="2:8" ht="15.75" thickBot="1">
      <c r="B304" s="344" t="s">
        <v>3378</v>
      </c>
      <c r="C304" s="447" t="s">
        <v>745</v>
      </c>
      <c r="D304" s="101" t="s">
        <v>266</v>
      </c>
      <c r="E304" s="448" t="s">
        <v>261</v>
      </c>
      <c r="F304" s="449">
        <v>0.01</v>
      </c>
      <c r="G304" s="494">
        <v>17.05</v>
      </c>
      <c r="H304" s="450">
        <f t="shared" si="25"/>
        <v>0.17050000000000001</v>
      </c>
    </row>
    <row r="305" spans="2:8" ht="16.5" thickBot="1">
      <c r="B305"/>
      <c r="C305"/>
      <c r="D305"/>
      <c r="E305"/>
      <c r="F305"/>
      <c r="G305" s="509"/>
      <c r="H305"/>
    </row>
    <row r="306" spans="2:8" ht="15.75">
      <c r="B306" s="194" t="s">
        <v>2917</v>
      </c>
      <c r="C306" s="155" t="s">
        <v>1738</v>
      </c>
      <c r="D306" s="156" t="s">
        <v>3165</v>
      </c>
      <c r="E306" s="157" t="s">
        <v>21</v>
      </c>
      <c r="F306" s="158"/>
      <c r="G306" s="490"/>
      <c r="H306" s="160">
        <f>SUM(H307:H310)</f>
        <v>1.9506999999999999</v>
      </c>
    </row>
    <row r="307" spans="2:8">
      <c r="B307" s="161" t="s">
        <v>3298</v>
      </c>
      <c r="C307" s="274">
        <v>39176</v>
      </c>
      <c r="D307" s="95" t="s">
        <v>298</v>
      </c>
      <c r="E307" s="261" t="s">
        <v>21</v>
      </c>
      <c r="F307" s="223">
        <v>1</v>
      </c>
      <c r="G307" s="491">
        <v>0.94</v>
      </c>
      <c r="H307" s="268">
        <f t="shared" ref="H307:H310" si="26">F307*G307</f>
        <v>0.94</v>
      </c>
    </row>
    <row r="308" spans="2:8">
      <c r="B308" s="161" t="s">
        <v>3299</v>
      </c>
      <c r="C308" s="274">
        <v>39210</v>
      </c>
      <c r="D308" s="95" t="s">
        <v>300</v>
      </c>
      <c r="E308" s="261" t="s">
        <v>21</v>
      </c>
      <c r="F308" s="223">
        <v>1</v>
      </c>
      <c r="G308" s="491">
        <v>0.7</v>
      </c>
      <c r="H308" s="268">
        <f t="shared" si="26"/>
        <v>0.7</v>
      </c>
    </row>
    <row r="309" spans="2:8">
      <c r="B309" s="161" t="s">
        <v>3300</v>
      </c>
      <c r="C309" s="216" t="s">
        <v>1247</v>
      </c>
      <c r="D309" s="95" t="s">
        <v>1246</v>
      </c>
      <c r="E309" s="261" t="s">
        <v>261</v>
      </c>
      <c r="F309" s="223">
        <v>0.01</v>
      </c>
      <c r="G309" s="491">
        <v>14.02</v>
      </c>
      <c r="H309" s="268">
        <f t="shared" si="26"/>
        <v>0.14019999999999999</v>
      </c>
    </row>
    <row r="310" spans="2:8" ht="15.75" thickBot="1">
      <c r="B310" s="344" t="s">
        <v>3379</v>
      </c>
      <c r="C310" s="447" t="s">
        <v>745</v>
      </c>
      <c r="D310" s="101" t="s">
        <v>266</v>
      </c>
      <c r="E310" s="448" t="s">
        <v>261</v>
      </c>
      <c r="F310" s="449">
        <v>0.01</v>
      </c>
      <c r="G310" s="494">
        <v>17.05</v>
      </c>
      <c r="H310" s="450">
        <f t="shared" si="26"/>
        <v>0.17050000000000001</v>
      </c>
    </row>
    <row r="311" spans="2:8" ht="16.5" thickBot="1">
      <c r="B311"/>
      <c r="C311"/>
      <c r="D311"/>
      <c r="E311"/>
      <c r="F311"/>
      <c r="G311" s="509"/>
      <c r="H311"/>
    </row>
    <row r="312" spans="2:8" ht="15.75">
      <c r="B312" s="194" t="s">
        <v>2918</v>
      </c>
      <c r="C312" s="155" t="s">
        <v>848</v>
      </c>
      <c r="D312" s="156" t="s">
        <v>3166</v>
      </c>
      <c r="E312" s="157" t="s">
        <v>21</v>
      </c>
      <c r="F312" s="158"/>
      <c r="G312" s="490"/>
      <c r="H312" s="160">
        <f>SUM(H313:H316)</f>
        <v>7.34605</v>
      </c>
    </row>
    <row r="313" spans="2:8">
      <c r="B313" s="161" t="s">
        <v>3301</v>
      </c>
      <c r="C313" s="274">
        <v>39180</v>
      </c>
      <c r="D313" s="95" t="s">
        <v>3245</v>
      </c>
      <c r="E313" s="261" t="s">
        <v>21</v>
      </c>
      <c r="F313" s="223">
        <v>1</v>
      </c>
      <c r="G313" s="491">
        <v>4.3</v>
      </c>
      <c r="H313" s="268">
        <f t="shared" ref="H313:H316" si="27">F313*G313</f>
        <v>4.3</v>
      </c>
    </row>
    <row r="314" spans="2:8">
      <c r="B314" s="161" t="s">
        <v>3302</v>
      </c>
      <c r="C314" s="274">
        <v>39214</v>
      </c>
      <c r="D314" s="95" t="s">
        <v>3246</v>
      </c>
      <c r="E314" s="261" t="s">
        <v>21</v>
      </c>
      <c r="F314" s="223">
        <v>1</v>
      </c>
      <c r="G314" s="491">
        <v>2.58</v>
      </c>
      <c r="H314" s="268">
        <f t="shared" si="27"/>
        <v>2.58</v>
      </c>
    </row>
    <row r="315" spans="2:8">
      <c r="B315" s="161" t="s">
        <v>3303</v>
      </c>
      <c r="C315" s="216" t="s">
        <v>1247</v>
      </c>
      <c r="D315" s="95" t="s">
        <v>1246</v>
      </c>
      <c r="E315" s="261" t="s">
        <v>261</v>
      </c>
      <c r="F315" s="223">
        <v>1.4999999999999999E-2</v>
      </c>
      <c r="G315" s="491">
        <v>14.02</v>
      </c>
      <c r="H315" s="268">
        <f t="shared" si="27"/>
        <v>0.21029999999999999</v>
      </c>
    </row>
    <row r="316" spans="2:8" ht="15.75" thickBot="1">
      <c r="B316" s="344" t="s">
        <v>3380</v>
      </c>
      <c r="C316" s="447" t="s">
        <v>745</v>
      </c>
      <c r="D316" s="101" t="s">
        <v>266</v>
      </c>
      <c r="E316" s="448" t="s">
        <v>261</v>
      </c>
      <c r="F316" s="449">
        <v>1.4999999999999999E-2</v>
      </c>
      <c r="G316" s="494">
        <v>17.05</v>
      </c>
      <c r="H316" s="450">
        <f t="shared" si="27"/>
        <v>0.25574999999999998</v>
      </c>
    </row>
    <row r="317" spans="2:8" ht="16.5" thickBot="1">
      <c r="B317"/>
      <c r="C317"/>
      <c r="D317"/>
      <c r="E317"/>
      <c r="F317"/>
      <c r="G317" s="509"/>
      <c r="H317"/>
    </row>
    <row r="318" spans="2:8" ht="31.5">
      <c r="B318" s="194" t="s">
        <v>2919</v>
      </c>
      <c r="C318" s="155" t="s">
        <v>1740</v>
      </c>
      <c r="D318" s="156" t="s">
        <v>3167</v>
      </c>
      <c r="E318" s="157" t="s">
        <v>21</v>
      </c>
      <c r="F318" s="158"/>
      <c r="G318" s="490"/>
      <c r="H318" s="160">
        <f>SUM(H319:H321)</f>
        <v>3.8755999999999995</v>
      </c>
    </row>
    <row r="319" spans="2:8" ht="30">
      <c r="B319" s="161" t="s">
        <v>3304</v>
      </c>
      <c r="C319" s="274">
        <v>400</v>
      </c>
      <c r="D319" s="95" t="s">
        <v>3247</v>
      </c>
      <c r="E319" s="261" t="s">
        <v>21</v>
      </c>
      <c r="F319" s="223">
        <v>1</v>
      </c>
      <c r="G319" s="491">
        <v>1.39</v>
      </c>
      <c r="H319" s="268">
        <f t="shared" ref="H319:H321" si="28">F319*G319</f>
        <v>1.39</v>
      </c>
    </row>
    <row r="320" spans="2:8">
      <c r="B320" s="161" t="s">
        <v>3305</v>
      </c>
      <c r="C320" s="216" t="s">
        <v>1247</v>
      </c>
      <c r="D320" s="95" t="s">
        <v>1246</v>
      </c>
      <c r="E320" s="261" t="s">
        <v>261</v>
      </c>
      <c r="F320" s="223">
        <v>0.08</v>
      </c>
      <c r="G320" s="491">
        <v>14.02</v>
      </c>
      <c r="H320" s="268">
        <f t="shared" si="28"/>
        <v>1.1215999999999999</v>
      </c>
    </row>
    <row r="321" spans="2:8" ht="15.75" thickBot="1">
      <c r="B321" s="344" t="s">
        <v>3306</v>
      </c>
      <c r="C321" s="452" t="s">
        <v>745</v>
      </c>
      <c r="D321" s="101" t="s">
        <v>266</v>
      </c>
      <c r="E321" s="448" t="s">
        <v>261</v>
      </c>
      <c r="F321" s="449">
        <v>0.08</v>
      </c>
      <c r="G321" s="494">
        <v>17.05</v>
      </c>
      <c r="H321" s="450">
        <f t="shared" si="28"/>
        <v>1.3640000000000001</v>
      </c>
    </row>
    <row r="322" spans="2:8">
      <c r="B322" s="329"/>
      <c r="D322" s="330"/>
      <c r="E322" s="130"/>
      <c r="F322" s="331"/>
      <c r="G322" s="128"/>
      <c r="H322" s="128"/>
    </row>
    <row r="323" spans="2:8">
      <c r="B323" s="329"/>
      <c r="D323" s="330"/>
      <c r="E323" s="130"/>
      <c r="F323" s="331"/>
      <c r="G323" s="128"/>
      <c r="H323" s="128"/>
    </row>
    <row r="324" spans="2:8">
      <c r="B324" s="329"/>
      <c r="D324" s="330"/>
      <c r="E324" s="130"/>
      <c r="F324" s="331"/>
      <c r="G324" s="128"/>
      <c r="H324" s="128"/>
    </row>
    <row r="325" spans="2:8">
      <c r="B325" s="329"/>
      <c r="D325" s="330"/>
      <c r="E325" s="130"/>
      <c r="F325" s="331"/>
      <c r="G325" s="128"/>
      <c r="H325" s="128"/>
    </row>
    <row r="326" spans="2:8">
      <c r="B326" s="329"/>
      <c r="D326" s="330"/>
      <c r="E326" s="130"/>
      <c r="F326" s="331"/>
      <c r="G326" s="128"/>
      <c r="H326" s="128"/>
    </row>
    <row r="327" spans="2:8">
      <c r="B327" s="329"/>
      <c r="D327" s="330"/>
      <c r="E327" s="130"/>
      <c r="F327" s="331"/>
      <c r="G327" s="128"/>
      <c r="H327" s="128"/>
    </row>
    <row r="328" spans="2:8">
      <c r="B328" s="329"/>
      <c r="D328" s="330"/>
      <c r="E328" s="130"/>
      <c r="F328" s="331"/>
      <c r="G328" s="128"/>
      <c r="H328" s="128"/>
    </row>
    <row r="329" spans="2:8">
      <c r="B329" s="329"/>
      <c r="D329" s="330"/>
      <c r="E329" s="130"/>
      <c r="F329" s="331"/>
      <c r="G329" s="128"/>
      <c r="H329" s="128"/>
    </row>
    <row r="330" spans="2:8">
      <c r="B330" s="329"/>
      <c r="D330" s="330"/>
      <c r="E330" s="130"/>
      <c r="F330" s="331"/>
      <c r="G330" s="128"/>
      <c r="H330" s="128"/>
    </row>
    <row r="331" spans="2:8">
      <c r="B331" s="329"/>
      <c r="D331" s="330"/>
      <c r="E331" s="130"/>
      <c r="F331" s="331"/>
      <c r="G331" s="128"/>
      <c r="H331" s="128"/>
    </row>
    <row r="332" spans="2:8">
      <c r="B332" s="518" t="s">
        <v>2839</v>
      </c>
      <c r="C332" s="518"/>
      <c r="D332" s="518"/>
      <c r="E332" s="518"/>
      <c r="F332" s="518"/>
      <c r="G332" s="518"/>
      <c r="H332" s="518"/>
    </row>
    <row r="333" spans="2:8">
      <c r="B333" s="518" t="s">
        <v>2840</v>
      </c>
      <c r="C333" s="518"/>
      <c r="D333" s="518"/>
      <c r="E333" s="518"/>
      <c r="F333" s="518"/>
      <c r="G333" s="518"/>
      <c r="H333" s="518"/>
    </row>
    <row r="334" spans="2:8">
      <c r="B334" s="518" t="s">
        <v>2841</v>
      </c>
      <c r="C334" s="518"/>
      <c r="D334" s="518"/>
      <c r="E334" s="518"/>
      <c r="F334" s="518"/>
      <c r="G334" s="518"/>
      <c r="H334" s="518"/>
    </row>
    <row r="335" spans="2:8">
      <c r="B335" s="329"/>
      <c r="D335" s="330"/>
      <c r="E335" s="130"/>
      <c r="F335" s="331"/>
      <c r="G335" s="128"/>
      <c r="H335" s="128"/>
    </row>
    <row r="336" spans="2:8">
      <c r="B336" s="329"/>
      <c r="D336" s="330"/>
      <c r="E336" s="130"/>
      <c r="F336" s="331"/>
      <c r="G336" s="128"/>
      <c r="H336" s="128"/>
    </row>
    <row r="337" spans="2:8">
      <c r="B337" s="329"/>
      <c r="D337" s="330"/>
      <c r="E337" s="130"/>
      <c r="F337" s="331"/>
      <c r="G337" s="128"/>
      <c r="H337" s="128"/>
    </row>
  </sheetData>
  <mergeCells count="12">
    <mergeCell ref="B15:H15"/>
    <mergeCell ref="B9:H9"/>
    <mergeCell ref="B10:H10"/>
    <mergeCell ref="B11:H11"/>
    <mergeCell ref="B12:H12"/>
    <mergeCell ref="B13:H13"/>
    <mergeCell ref="B332:H332"/>
    <mergeCell ref="B333:H333"/>
    <mergeCell ref="B334:H334"/>
    <mergeCell ref="C16:H16"/>
    <mergeCell ref="D19:E19"/>
    <mergeCell ref="C17:D17"/>
  </mergeCells>
  <pageMargins left="0.51181102362204722" right="0.51181102362204722" top="0.78740157480314965" bottom="0.78740157480314965" header="0.51181102362204722" footer="0.51181102362204722"/>
  <pageSetup paperSize="9" scale="45" firstPageNumber="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A1789"/>
  <sheetViews>
    <sheetView view="pageBreakPreview" topLeftCell="A511" zoomScale="70" zoomScaleNormal="85" zoomScaleSheetLayoutView="70" zoomScalePageLayoutView="70" workbookViewId="0">
      <selection activeCell="C526" sqref="C526:H530"/>
    </sheetView>
  </sheetViews>
  <sheetFormatPr defaultColWidth="9" defaultRowHeight="15"/>
  <cols>
    <col min="1" max="1" width="3.28515625" style="74"/>
    <col min="2" max="2" width="10.28515625" style="145" customWidth="1"/>
    <col min="3" max="3" width="25.85546875" style="130" customWidth="1"/>
    <col min="4" max="4" width="98.140625" style="326" customWidth="1"/>
    <col min="5" max="5" width="11.42578125" style="327"/>
    <col min="6" max="6" width="15.7109375" style="328" bestFit="1" customWidth="1"/>
    <col min="7" max="7" width="17.42578125" style="74" bestFit="1" customWidth="1"/>
    <col min="8" max="8" width="16.85546875" style="74" bestFit="1" customWidth="1"/>
    <col min="9" max="497" width="8" style="74"/>
    <col min="498" max="16384" width="9" style="74"/>
  </cols>
  <sheetData>
    <row r="2" spans="2:8">
      <c r="B2" s="329"/>
      <c r="D2" s="330"/>
      <c r="E2" s="130"/>
      <c r="F2" s="331"/>
      <c r="G2" s="128"/>
      <c r="H2" s="128"/>
    </row>
    <row r="3" spans="2:8">
      <c r="B3" s="329"/>
      <c r="D3" s="330"/>
      <c r="E3" s="130"/>
      <c r="F3" s="331"/>
      <c r="G3" s="128"/>
      <c r="H3" s="128"/>
    </row>
    <row r="4" spans="2:8">
      <c r="B4" s="329"/>
      <c r="D4" s="330"/>
      <c r="E4" s="130"/>
      <c r="F4" s="331"/>
      <c r="G4" s="128"/>
      <c r="H4" s="128"/>
    </row>
    <row r="5" spans="2:8">
      <c r="B5" s="329"/>
      <c r="D5" s="330"/>
      <c r="E5" s="130"/>
      <c r="F5" s="331"/>
      <c r="G5" s="128"/>
      <c r="H5" s="128"/>
    </row>
    <row r="6" spans="2:8">
      <c r="B6" s="329"/>
      <c r="D6" s="330"/>
      <c r="E6" s="130"/>
      <c r="F6" s="331"/>
      <c r="G6" s="128"/>
      <c r="H6" s="128"/>
    </row>
    <row r="7" spans="2:8">
      <c r="B7" s="329"/>
      <c r="D7" s="330"/>
      <c r="E7" s="130"/>
      <c r="F7" s="331"/>
      <c r="G7" s="128"/>
      <c r="H7" s="128"/>
    </row>
    <row r="8" spans="2:8">
      <c r="B8" s="128"/>
      <c r="C8" s="129"/>
      <c r="D8" s="128"/>
      <c r="E8" s="130"/>
      <c r="F8" s="128"/>
      <c r="G8" s="128"/>
      <c r="H8" s="128"/>
    </row>
    <row r="9" spans="2:8" ht="15.75">
      <c r="B9" s="531" t="s">
        <v>2800</v>
      </c>
      <c r="C9" s="531"/>
      <c r="D9" s="531"/>
      <c r="E9" s="531"/>
      <c r="F9" s="531"/>
      <c r="G9" s="531"/>
      <c r="H9" s="531"/>
    </row>
    <row r="10" spans="2:8" ht="15.75">
      <c r="B10" s="531" t="s">
        <v>2801</v>
      </c>
      <c r="C10" s="531"/>
      <c r="D10" s="531"/>
      <c r="E10" s="531"/>
      <c r="F10" s="531"/>
      <c r="G10" s="531"/>
      <c r="H10" s="531"/>
    </row>
    <row r="11" spans="2:8" ht="15.75">
      <c r="B11" s="531" t="s">
        <v>2802</v>
      </c>
      <c r="C11" s="531"/>
      <c r="D11" s="531"/>
      <c r="E11" s="531"/>
      <c r="F11" s="531"/>
      <c r="G11" s="531"/>
      <c r="H11" s="531"/>
    </row>
    <row r="12" spans="2:8" ht="15.75">
      <c r="B12" s="531" t="s">
        <v>2803</v>
      </c>
      <c r="C12" s="531"/>
      <c r="D12" s="531"/>
      <c r="E12" s="531"/>
      <c r="F12" s="531"/>
      <c r="G12" s="531"/>
      <c r="H12" s="531"/>
    </row>
    <row r="13" spans="2:8" ht="15.75">
      <c r="B13" s="531" t="s">
        <v>2804</v>
      </c>
      <c r="C13" s="531"/>
      <c r="D13" s="531"/>
      <c r="E13" s="531"/>
      <c r="F13" s="531"/>
      <c r="G13" s="531"/>
      <c r="H13" s="531"/>
    </row>
    <row r="14" spans="2:8" ht="16.5" thickBot="1">
      <c r="B14" s="109"/>
      <c r="C14" s="109"/>
      <c r="D14" s="109"/>
      <c r="E14" s="109"/>
      <c r="F14" s="109"/>
      <c r="G14" s="109"/>
      <c r="H14" s="109"/>
    </row>
    <row r="15" spans="2:8" ht="50.1" customHeight="1" thickBot="1">
      <c r="B15" s="544" t="s">
        <v>2820</v>
      </c>
      <c r="C15" s="545"/>
      <c r="D15" s="545"/>
      <c r="E15" s="545"/>
      <c r="F15" s="545"/>
      <c r="G15" s="545"/>
      <c r="H15" s="546"/>
    </row>
    <row r="16" spans="2:8" ht="33" customHeight="1">
      <c r="B16" s="131" t="s">
        <v>2817</v>
      </c>
      <c r="C16" s="536" t="s">
        <v>2</v>
      </c>
      <c r="D16" s="536"/>
      <c r="E16" s="536"/>
      <c r="F16" s="536"/>
      <c r="G16" s="536"/>
      <c r="H16" s="537"/>
    </row>
    <row r="17" spans="1:157" ht="27" customHeight="1">
      <c r="B17" s="132" t="s">
        <v>2818</v>
      </c>
      <c r="C17" s="133" t="s">
        <v>253</v>
      </c>
      <c r="D17" s="134"/>
      <c r="E17" s="135"/>
      <c r="F17" s="88" t="s">
        <v>2821</v>
      </c>
      <c r="G17" s="136" t="s">
        <v>2822</v>
      </c>
      <c r="H17" s="137"/>
    </row>
    <row r="18" spans="1:157" ht="33.75" customHeight="1" thickBot="1">
      <c r="B18" s="138" t="s">
        <v>2819</v>
      </c>
      <c r="C18" s="139" t="s">
        <v>7</v>
      </c>
      <c r="D18" s="140"/>
      <c r="E18" s="141"/>
      <c r="F18" s="142" t="s">
        <v>8</v>
      </c>
      <c r="G18" s="143" t="s">
        <v>9</v>
      </c>
      <c r="H18" s="144"/>
    </row>
    <row r="19" spans="1:157" ht="16.5" thickBot="1">
      <c r="B19" s="335"/>
      <c r="C19" s="336"/>
      <c r="D19" s="532"/>
      <c r="E19" s="532"/>
      <c r="F19" s="336"/>
      <c r="G19" s="337"/>
      <c r="H19" s="337"/>
    </row>
    <row r="20" spans="1:157" ht="15.75" thickBot="1">
      <c r="B20" s="349" t="s">
        <v>11</v>
      </c>
      <c r="C20" s="350" t="s">
        <v>1618</v>
      </c>
      <c r="D20" s="351" t="s">
        <v>12</v>
      </c>
      <c r="E20" s="350" t="s">
        <v>13</v>
      </c>
      <c r="F20" s="352" t="s">
        <v>254</v>
      </c>
      <c r="G20" s="350" t="s">
        <v>2837</v>
      </c>
      <c r="H20" s="353" t="s">
        <v>2838</v>
      </c>
    </row>
    <row r="21" spans="1:157" ht="16.5" thickBot="1">
      <c r="B21" s="147">
        <v>1</v>
      </c>
      <c r="C21" s="148"/>
      <c r="D21" s="149" t="s">
        <v>17</v>
      </c>
      <c r="E21" s="150"/>
      <c r="F21" s="151"/>
      <c r="G21" s="152"/>
      <c r="H21" s="153"/>
    </row>
    <row r="22" spans="1:157" ht="31.5">
      <c r="B22" s="154" t="s">
        <v>962</v>
      </c>
      <c r="C22" s="155">
        <v>73672</v>
      </c>
      <c r="D22" s="156" t="s">
        <v>255</v>
      </c>
      <c r="E22" s="157" t="s">
        <v>18</v>
      </c>
      <c r="F22" s="158"/>
      <c r="G22" s="159"/>
      <c r="H22" s="160">
        <f>SUM(H23:H24)</f>
        <v>0.42346699999999998</v>
      </c>
    </row>
    <row r="23" spans="1:157" ht="30">
      <c r="B23" s="161" t="s">
        <v>963</v>
      </c>
      <c r="C23" s="93" t="s">
        <v>256</v>
      </c>
      <c r="D23" s="95" t="s">
        <v>257</v>
      </c>
      <c r="E23" s="92" t="s">
        <v>258</v>
      </c>
      <c r="F23" s="162">
        <v>2E-3</v>
      </c>
      <c r="G23" s="96">
        <v>200.76</v>
      </c>
      <c r="H23" s="97">
        <f>F23*G23</f>
        <v>0.40151999999999999</v>
      </c>
    </row>
    <row r="24" spans="1:157" ht="15.75" thickBot="1">
      <c r="B24" s="344" t="s">
        <v>964</v>
      </c>
      <c r="C24" s="347" t="s">
        <v>259</v>
      </c>
      <c r="D24" s="101" t="s">
        <v>260</v>
      </c>
      <c r="E24" s="348" t="s">
        <v>261</v>
      </c>
      <c r="F24" s="346">
        <v>1.6999999999999999E-3</v>
      </c>
      <c r="G24" s="102">
        <v>12.91</v>
      </c>
      <c r="H24" s="103">
        <f>F24*G24</f>
        <v>2.1946999999999998E-2</v>
      </c>
    </row>
    <row r="25" spans="1:157" s="172" customFormat="1" ht="15.75" thickBot="1">
      <c r="A25" s="165"/>
      <c r="B25" s="166"/>
      <c r="C25" s="167"/>
      <c r="D25" s="168"/>
      <c r="E25" s="169"/>
      <c r="F25" s="170"/>
      <c r="G25" s="171"/>
      <c r="H25" s="171"/>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row>
    <row r="26" spans="1:157" ht="15.75">
      <c r="B26" s="154" t="s">
        <v>965</v>
      </c>
      <c r="C26" s="418" t="s">
        <v>45</v>
      </c>
      <c r="D26" s="363" t="s">
        <v>19</v>
      </c>
      <c r="E26" s="361" t="s">
        <v>20</v>
      </c>
      <c r="F26" s="362"/>
      <c r="G26" s="415"/>
      <c r="H26" s="364">
        <f>SUM(H27:H30)</f>
        <v>19128.8</v>
      </c>
    </row>
    <row r="27" spans="1:157">
      <c r="B27" s="161" t="s">
        <v>966</v>
      </c>
      <c r="C27" s="389">
        <v>90777</v>
      </c>
      <c r="D27" s="369" t="s">
        <v>262</v>
      </c>
      <c r="E27" s="367" t="s">
        <v>261</v>
      </c>
      <c r="F27" s="368">
        <v>40</v>
      </c>
      <c r="G27" s="405">
        <v>64.95</v>
      </c>
      <c r="H27" s="370">
        <f>F27*G27</f>
        <v>2598</v>
      </c>
    </row>
    <row r="28" spans="1:157">
      <c r="B28" s="161" t="s">
        <v>967</v>
      </c>
      <c r="C28" s="389">
        <v>90780</v>
      </c>
      <c r="D28" s="369" t="s">
        <v>263</v>
      </c>
      <c r="E28" s="367" t="s">
        <v>261</v>
      </c>
      <c r="F28" s="368">
        <v>220</v>
      </c>
      <c r="G28" s="369">
        <v>39.9</v>
      </c>
      <c r="H28" s="370">
        <f>F28*G28</f>
        <v>8778</v>
      </c>
    </row>
    <row r="29" spans="1:157">
      <c r="B29" s="161" t="s">
        <v>968</v>
      </c>
      <c r="C29" s="401">
        <v>90766</v>
      </c>
      <c r="D29" s="405" t="s">
        <v>264</v>
      </c>
      <c r="E29" s="367" t="s">
        <v>261</v>
      </c>
      <c r="F29" s="368">
        <v>220</v>
      </c>
      <c r="G29" s="405">
        <v>14.4</v>
      </c>
      <c r="H29" s="370">
        <f>F29*G29</f>
        <v>3168</v>
      </c>
    </row>
    <row r="30" spans="1:157" ht="15.75" thickBot="1">
      <c r="B30" s="161" t="s">
        <v>969</v>
      </c>
      <c r="C30" s="401">
        <v>532</v>
      </c>
      <c r="D30" s="405" t="s">
        <v>926</v>
      </c>
      <c r="E30" s="419" t="s">
        <v>261</v>
      </c>
      <c r="F30" s="404">
        <v>220</v>
      </c>
      <c r="G30" s="405">
        <v>20.84</v>
      </c>
      <c r="H30" s="406">
        <f>F30*G30</f>
        <v>4584.8</v>
      </c>
    </row>
    <row r="31" spans="1:157" s="172" customFormat="1" ht="15.75" thickBot="1">
      <c r="A31" s="165"/>
      <c r="B31" s="166"/>
      <c r="C31" s="169"/>
      <c r="D31" s="171"/>
      <c r="E31" s="169"/>
      <c r="F31" s="170"/>
      <c r="G31" s="171"/>
      <c r="H31" s="171"/>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row>
    <row r="32" spans="1:157" ht="31.5">
      <c r="B32" s="154" t="s">
        <v>970</v>
      </c>
      <c r="C32" s="179" t="s">
        <v>43</v>
      </c>
      <c r="D32" s="180" t="s">
        <v>265</v>
      </c>
      <c r="E32" s="175" t="s">
        <v>21</v>
      </c>
      <c r="F32" s="176"/>
      <c r="G32" s="174"/>
      <c r="H32" s="178">
        <f>SUM(H33:H51)</f>
        <v>1266.0068823249999</v>
      </c>
    </row>
    <row r="33" spans="2:8">
      <c r="B33" s="161" t="s">
        <v>971</v>
      </c>
      <c r="C33" s="98">
        <v>88264</v>
      </c>
      <c r="D33" s="95" t="s">
        <v>266</v>
      </c>
      <c r="E33" s="92" t="s">
        <v>261</v>
      </c>
      <c r="F33" s="162">
        <v>8</v>
      </c>
      <c r="G33" s="96">
        <v>15.72456</v>
      </c>
      <c r="H33" s="97">
        <f t="shared" ref="H33:H51" si="0">F33*G33</f>
        <v>125.79648</v>
      </c>
    </row>
    <row r="34" spans="2:8">
      <c r="B34" s="161" t="s">
        <v>972</v>
      </c>
      <c r="C34" s="93" t="s">
        <v>259</v>
      </c>
      <c r="D34" s="95" t="s">
        <v>260</v>
      </c>
      <c r="E34" s="92" t="s">
        <v>261</v>
      </c>
      <c r="F34" s="162">
        <v>8</v>
      </c>
      <c r="G34" s="96">
        <v>12.91456</v>
      </c>
      <c r="H34" s="97">
        <f t="shared" si="0"/>
        <v>103.31648</v>
      </c>
    </row>
    <row r="35" spans="2:8">
      <c r="B35" s="161" t="s">
        <v>973</v>
      </c>
      <c r="C35" s="93" t="s">
        <v>267</v>
      </c>
      <c r="D35" s="95" t="s">
        <v>268</v>
      </c>
      <c r="E35" s="92" t="s">
        <v>21</v>
      </c>
      <c r="F35" s="162">
        <v>0.13333329999999999</v>
      </c>
      <c r="G35" s="96">
        <v>58.25</v>
      </c>
      <c r="H35" s="97">
        <f t="shared" si="0"/>
        <v>7.7666647249999992</v>
      </c>
    </row>
    <row r="36" spans="2:8" ht="30">
      <c r="B36" s="161" t="s">
        <v>974</v>
      </c>
      <c r="C36" s="93" t="s">
        <v>269</v>
      </c>
      <c r="D36" s="95" t="s">
        <v>270</v>
      </c>
      <c r="E36" s="92" t="s">
        <v>21</v>
      </c>
      <c r="F36" s="162">
        <v>2</v>
      </c>
      <c r="G36" s="96">
        <v>34.464559999999999</v>
      </c>
      <c r="H36" s="97">
        <f t="shared" si="0"/>
        <v>68.929119999999998</v>
      </c>
    </row>
    <row r="37" spans="2:8">
      <c r="B37" s="161" t="s">
        <v>975</v>
      </c>
      <c r="C37" s="93" t="s">
        <v>271</v>
      </c>
      <c r="D37" s="95" t="s">
        <v>272</v>
      </c>
      <c r="E37" s="92" t="s">
        <v>30</v>
      </c>
      <c r="F37" s="162">
        <v>3</v>
      </c>
      <c r="G37" s="96">
        <v>9.2545599999999997</v>
      </c>
      <c r="H37" s="97">
        <f t="shared" si="0"/>
        <v>27.763680000000001</v>
      </c>
    </row>
    <row r="38" spans="2:8">
      <c r="B38" s="161" t="s">
        <v>976</v>
      </c>
      <c r="C38" s="93" t="s">
        <v>273</v>
      </c>
      <c r="D38" s="95" t="s">
        <v>274</v>
      </c>
      <c r="E38" s="92" t="s">
        <v>30</v>
      </c>
      <c r="F38" s="162">
        <v>27</v>
      </c>
      <c r="G38" s="96">
        <v>4.32456</v>
      </c>
      <c r="H38" s="97">
        <f t="shared" si="0"/>
        <v>116.76312</v>
      </c>
    </row>
    <row r="39" spans="2:8" ht="30">
      <c r="B39" s="161" t="s">
        <v>977</v>
      </c>
      <c r="C39" s="93" t="s">
        <v>275</v>
      </c>
      <c r="D39" s="95" t="s">
        <v>276</v>
      </c>
      <c r="E39" s="92" t="s">
        <v>21</v>
      </c>
      <c r="F39" s="162">
        <v>1</v>
      </c>
      <c r="G39" s="96">
        <v>114.9</v>
      </c>
      <c r="H39" s="97">
        <f t="shared" si="0"/>
        <v>114.9</v>
      </c>
    </row>
    <row r="40" spans="2:8" ht="30">
      <c r="B40" s="161" t="s">
        <v>978</v>
      </c>
      <c r="C40" s="93" t="s">
        <v>277</v>
      </c>
      <c r="D40" s="95" t="s">
        <v>278</v>
      </c>
      <c r="E40" s="92" t="s">
        <v>21</v>
      </c>
      <c r="F40" s="162">
        <v>2</v>
      </c>
      <c r="G40" s="96">
        <v>114.34456</v>
      </c>
      <c r="H40" s="97">
        <f t="shared" si="0"/>
        <v>228.68912</v>
      </c>
    </row>
    <row r="41" spans="2:8" ht="30">
      <c r="B41" s="161" t="s">
        <v>979</v>
      </c>
      <c r="C41" s="93" t="s">
        <v>279</v>
      </c>
      <c r="D41" s="95" t="s">
        <v>280</v>
      </c>
      <c r="E41" s="92" t="s">
        <v>21</v>
      </c>
      <c r="F41" s="162">
        <v>8</v>
      </c>
      <c r="G41" s="96">
        <v>3.9145599999999998</v>
      </c>
      <c r="H41" s="97">
        <f t="shared" si="0"/>
        <v>31.316479999999999</v>
      </c>
    </row>
    <row r="42" spans="2:8">
      <c r="B42" s="161" t="s">
        <v>980</v>
      </c>
      <c r="C42" s="93" t="s">
        <v>281</v>
      </c>
      <c r="D42" s="95" t="s">
        <v>282</v>
      </c>
      <c r="E42" s="92" t="s">
        <v>21</v>
      </c>
      <c r="F42" s="162">
        <v>4</v>
      </c>
      <c r="G42" s="96">
        <v>1.2245600000000001</v>
      </c>
      <c r="H42" s="97">
        <f t="shared" si="0"/>
        <v>4.8982400000000004</v>
      </c>
    </row>
    <row r="43" spans="2:8">
      <c r="B43" s="161" t="s">
        <v>981</v>
      </c>
      <c r="C43" s="93" t="s">
        <v>283</v>
      </c>
      <c r="D43" s="95" t="s">
        <v>284</v>
      </c>
      <c r="E43" s="92" t="s">
        <v>21</v>
      </c>
      <c r="F43" s="162">
        <v>1</v>
      </c>
      <c r="G43" s="96">
        <v>84.244560000000007</v>
      </c>
      <c r="H43" s="97">
        <f t="shared" si="0"/>
        <v>84.244560000000007</v>
      </c>
    </row>
    <row r="44" spans="2:8">
      <c r="B44" s="161" t="s">
        <v>982</v>
      </c>
      <c r="C44" s="93" t="s">
        <v>285</v>
      </c>
      <c r="D44" s="95" t="s">
        <v>286</v>
      </c>
      <c r="E44" s="92" t="s">
        <v>30</v>
      </c>
      <c r="F44" s="162">
        <v>8</v>
      </c>
      <c r="G44" s="96">
        <v>3.6045600000000002</v>
      </c>
      <c r="H44" s="97">
        <f t="shared" si="0"/>
        <v>28.836480000000002</v>
      </c>
    </row>
    <row r="45" spans="2:8" ht="30">
      <c r="B45" s="161" t="s">
        <v>983</v>
      </c>
      <c r="C45" s="93" t="s">
        <v>287</v>
      </c>
      <c r="D45" s="95" t="s">
        <v>288</v>
      </c>
      <c r="E45" s="92" t="s">
        <v>30</v>
      </c>
      <c r="F45" s="162">
        <v>7.96</v>
      </c>
      <c r="G45" s="96">
        <v>32.254559999999998</v>
      </c>
      <c r="H45" s="97">
        <f t="shared" si="0"/>
        <v>256.74629759999999</v>
      </c>
    </row>
    <row r="46" spans="2:8" ht="30">
      <c r="B46" s="161" t="s">
        <v>984</v>
      </c>
      <c r="C46" s="93" t="s">
        <v>289</v>
      </c>
      <c r="D46" s="95" t="s">
        <v>290</v>
      </c>
      <c r="E46" s="92" t="s">
        <v>21</v>
      </c>
      <c r="F46" s="162">
        <v>1</v>
      </c>
      <c r="G46" s="96">
        <v>33.914560000000002</v>
      </c>
      <c r="H46" s="97">
        <f t="shared" si="0"/>
        <v>33.914560000000002</v>
      </c>
    </row>
    <row r="47" spans="2:8" ht="30">
      <c r="B47" s="161" t="s">
        <v>985</v>
      </c>
      <c r="C47" s="93" t="s">
        <v>291</v>
      </c>
      <c r="D47" s="95" t="s">
        <v>292</v>
      </c>
      <c r="E47" s="92" t="s">
        <v>21</v>
      </c>
      <c r="F47" s="162">
        <v>2</v>
      </c>
      <c r="G47" s="96">
        <v>4.6445600000000002</v>
      </c>
      <c r="H47" s="97">
        <f t="shared" si="0"/>
        <v>9.2891200000000005</v>
      </c>
    </row>
    <row r="48" spans="2:8" ht="30">
      <c r="B48" s="161" t="s">
        <v>986</v>
      </c>
      <c r="C48" s="93" t="s">
        <v>293</v>
      </c>
      <c r="D48" s="95" t="s">
        <v>294</v>
      </c>
      <c r="E48" s="92" t="s">
        <v>21</v>
      </c>
      <c r="F48" s="162">
        <v>2</v>
      </c>
      <c r="G48" s="96">
        <v>6.4245599999999996</v>
      </c>
      <c r="H48" s="97">
        <f t="shared" si="0"/>
        <v>12.849119999999999</v>
      </c>
    </row>
    <row r="49" spans="1:157">
      <c r="B49" s="161" t="s">
        <v>987</v>
      </c>
      <c r="C49" s="93" t="s">
        <v>295</v>
      </c>
      <c r="D49" s="95" t="s">
        <v>296</v>
      </c>
      <c r="E49" s="92" t="s">
        <v>21</v>
      </c>
      <c r="F49" s="162">
        <v>2</v>
      </c>
      <c r="G49" s="96">
        <v>3.4745599999999999</v>
      </c>
      <c r="H49" s="97">
        <f t="shared" si="0"/>
        <v>6.9491199999999997</v>
      </c>
    </row>
    <row r="50" spans="1:157">
      <c r="B50" s="161" t="s">
        <v>988</v>
      </c>
      <c r="C50" s="93" t="s">
        <v>297</v>
      </c>
      <c r="D50" s="95" t="s">
        <v>298</v>
      </c>
      <c r="E50" s="92" t="s">
        <v>21</v>
      </c>
      <c r="F50" s="162">
        <v>2</v>
      </c>
      <c r="G50" s="96">
        <v>0.87456</v>
      </c>
      <c r="H50" s="97">
        <f t="shared" si="0"/>
        <v>1.74912</v>
      </c>
    </row>
    <row r="51" spans="1:157" ht="15.75" thickBot="1">
      <c r="B51" s="161" t="s">
        <v>989</v>
      </c>
      <c r="C51" s="163" t="s">
        <v>299</v>
      </c>
      <c r="D51" s="121" t="s">
        <v>300</v>
      </c>
      <c r="E51" s="146" t="s">
        <v>21</v>
      </c>
      <c r="F51" s="164">
        <v>2</v>
      </c>
      <c r="G51" s="122">
        <v>0.64456000000000002</v>
      </c>
      <c r="H51" s="123">
        <f t="shared" si="0"/>
        <v>1.28912</v>
      </c>
    </row>
    <row r="52" spans="1:157" s="187" customFormat="1" ht="15.75" thickBot="1">
      <c r="A52" s="181"/>
      <c r="B52" s="182"/>
      <c r="C52" s="183"/>
      <c r="D52" s="184"/>
      <c r="E52" s="183"/>
      <c r="F52" s="185"/>
      <c r="G52" s="186"/>
      <c r="H52" s="186"/>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row>
    <row r="53" spans="1:157" ht="15.75">
      <c r="B53" s="154" t="s">
        <v>990</v>
      </c>
      <c r="C53" s="173" t="s">
        <v>52</v>
      </c>
      <c r="D53" s="180" t="s">
        <v>53</v>
      </c>
      <c r="E53" s="175" t="s">
        <v>18</v>
      </c>
      <c r="F53" s="176"/>
      <c r="G53" s="174"/>
      <c r="H53" s="178">
        <f>SUM(H54:H60)</f>
        <v>249.9579</v>
      </c>
    </row>
    <row r="54" spans="1:157">
      <c r="B54" s="161" t="s">
        <v>991</v>
      </c>
      <c r="C54" s="93" t="s">
        <v>322</v>
      </c>
      <c r="D54" s="95" t="s">
        <v>323</v>
      </c>
      <c r="E54" s="92" t="s">
        <v>261</v>
      </c>
      <c r="F54" s="162">
        <v>1</v>
      </c>
      <c r="G54" s="96">
        <v>15.72</v>
      </c>
      <c r="H54" s="97">
        <f t="shared" ref="H54:H60" si="1">F54*G54</f>
        <v>15.72</v>
      </c>
    </row>
    <row r="55" spans="1:157">
      <c r="B55" s="161" t="s">
        <v>992</v>
      </c>
      <c r="C55" s="93" t="s">
        <v>259</v>
      </c>
      <c r="D55" s="95" t="s">
        <v>260</v>
      </c>
      <c r="E55" s="92" t="s">
        <v>261</v>
      </c>
      <c r="F55" s="162">
        <v>2</v>
      </c>
      <c r="G55" s="96">
        <v>12.91</v>
      </c>
      <c r="H55" s="97">
        <f t="shared" si="1"/>
        <v>25.82</v>
      </c>
    </row>
    <row r="56" spans="1:157" ht="30">
      <c r="B56" s="161" t="s">
        <v>993</v>
      </c>
      <c r="C56" s="93" t="s">
        <v>329</v>
      </c>
      <c r="D56" s="95" t="s">
        <v>330</v>
      </c>
      <c r="E56" s="92" t="s">
        <v>24</v>
      </c>
      <c r="F56" s="162">
        <v>0.01</v>
      </c>
      <c r="G56" s="96">
        <v>209.2</v>
      </c>
      <c r="H56" s="97">
        <f t="shared" si="1"/>
        <v>2.0920000000000001</v>
      </c>
    </row>
    <row r="57" spans="1:157" ht="30">
      <c r="B57" s="161" t="s">
        <v>994</v>
      </c>
      <c r="C57" s="93" t="s">
        <v>331</v>
      </c>
      <c r="D57" s="95" t="s">
        <v>332</v>
      </c>
      <c r="E57" s="92" t="s">
        <v>30</v>
      </c>
      <c r="F57" s="162">
        <v>1</v>
      </c>
      <c r="G57" s="96">
        <v>4.8099999999999996</v>
      </c>
      <c r="H57" s="97">
        <f t="shared" si="1"/>
        <v>4.8099999999999996</v>
      </c>
    </row>
    <row r="58" spans="1:157" ht="30">
      <c r="B58" s="161" t="s">
        <v>995</v>
      </c>
      <c r="C58" s="93" t="s">
        <v>320</v>
      </c>
      <c r="D58" s="95" t="s">
        <v>321</v>
      </c>
      <c r="E58" s="92" t="s">
        <v>30</v>
      </c>
      <c r="F58" s="162">
        <v>4</v>
      </c>
      <c r="G58" s="96">
        <v>5.1245599999999998</v>
      </c>
      <c r="H58" s="97">
        <f t="shared" si="1"/>
        <v>20.498239999999999</v>
      </c>
    </row>
    <row r="59" spans="1:157" ht="30">
      <c r="B59" s="161" t="s">
        <v>996</v>
      </c>
      <c r="C59" s="93" t="s">
        <v>333</v>
      </c>
      <c r="D59" s="95" t="s">
        <v>334</v>
      </c>
      <c r="E59" s="92" t="s">
        <v>18</v>
      </c>
      <c r="F59" s="162">
        <v>1</v>
      </c>
      <c r="G59" s="96">
        <v>180.00456</v>
      </c>
      <c r="H59" s="97">
        <f t="shared" si="1"/>
        <v>180.00456</v>
      </c>
    </row>
    <row r="60" spans="1:157" ht="15.75" thickBot="1">
      <c r="B60" s="161" t="s">
        <v>997</v>
      </c>
      <c r="C60" s="163" t="s">
        <v>335</v>
      </c>
      <c r="D60" s="121" t="s">
        <v>336</v>
      </c>
      <c r="E60" s="146" t="s">
        <v>26</v>
      </c>
      <c r="F60" s="164">
        <v>0.11</v>
      </c>
      <c r="G60" s="122">
        <v>9.2100000000000009</v>
      </c>
      <c r="H60" s="123">
        <f t="shared" si="1"/>
        <v>1.0131000000000001</v>
      </c>
    </row>
    <row r="61" spans="1:157" s="172" customFormat="1" ht="15.75" thickBot="1">
      <c r="A61" s="165"/>
      <c r="B61" s="166"/>
      <c r="C61" s="169"/>
      <c r="D61" s="168"/>
      <c r="E61" s="169"/>
      <c r="F61" s="170"/>
      <c r="G61" s="171"/>
      <c r="H61" s="171"/>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row>
    <row r="62" spans="1:157" ht="31.5">
      <c r="B62" s="154" t="s">
        <v>998</v>
      </c>
      <c r="C62" s="173" t="s">
        <v>54</v>
      </c>
      <c r="D62" s="180" t="s">
        <v>55</v>
      </c>
      <c r="E62" s="175" t="s">
        <v>18</v>
      </c>
      <c r="F62" s="176"/>
      <c r="G62" s="174"/>
      <c r="H62" s="178">
        <f>SUM(H63:H68)</f>
        <v>6.5542000000000007</v>
      </c>
    </row>
    <row r="63" spans="1:157">
      <c r="B63" s="161" t="s">
        <v>999</v>
      </c>
      <c r="C63" s="93" t="s">
        <v>322</v>
      </c>
      <c r="D63" s="95" t="s">
        <v>323</v>
      </c>
      <c r="E63" s="92" t="s">
        <v>261</v>
      </c>
      <c r="F63" s="162">
        <v>0.1</v>
      </c>
      <c r="G63" s="96">
        <v>15.72</v>
      </c>
      <c r="H63" s="97">
        <f t="shared" ref="H63:H68" si="2">F63*G63</f>
        <v>1.5720000000000001</v>
      </c>
    </row>
    <row r="64" spans="1:157">
      <c r="B64" s="161" t="s">
        <v>1000</v>
      </c>
      <c r="C64" s="93" t="s">
        <v>259</v>
      </c>
      <c r="D64" s="95" t="s">
        <v>260</v>
      </c>
      <c r="E64" s="92" t="s">
        <v>261</v>
      </c>
      <c r="F64" s="162">
        <v>0.1</v>
      </c>
      <c r="G64" s="96">
        <v>12.91</v>
      </c>
      <c r="H64" s="97">
        <f t="shared" si="2"/>
        <v>1.2910000000000001</v>
      </c>
    </row>
    <row r="65" spans="1:157">
      <c r="B65" s="161" t="s">
        <v>1001</v>
      </c>
      <c r="C65" s="93" t="s">
        <v>337</v>
      </c>
      <c r="D65" s="95" t="s">
        <v>338</v>
      </c>
      <c r="E65" s="92" t="s">
        <v>26</v>
      </c>
      <c r="F65" s="162">
        <v>0.02</v>
      </c>
      <c r="G65" s="96">
        <v>7.55</v>
      </c>
      <c r="H65" s="97">
        <f t="shared" si="2"/>
        <v>0.151</v>
      </c>
    </row>
    <row r="66" spans="1:157" ht="30">
      <c r="B66" s="161" t="s">
        <v>1002</v>
      </c>
      <c r="C66" s="93" t="s">
        <v>320</v>
      </c>
      <c r="D66" s="95" t="s">
        <v>321</v>
      </c>
      <c r="E66" s="92" t="s">
        <v>30</v>
      </c>
      <c r="F66" s="162">
        <v>0.36</v>
      </c>
      <c r="G66" s="96">
        <v>5.12</v>
      </c>
      <c r="H66" s="97">
        <f t="shared" si="2"/>
        <v>1.8431999999999999</v>
      </c>
    </row>
    <row r="67" spans="1:157">
      <c r="B67" s="161" t="s">
        <v>1003</v>
      </c>
      <c r="C67" s="93" t="s">
        <v>339</v>
      </c>
      <c r="D67" s="95" t="s">
        <v>340</v>
      </c>
      <c r="E67" s="92" t="s">
        <v>26</v>
      </c>
      <c r="F67" s="162">
        <v>0.01</v>
      </c>
      <c r="G67" s="96">
        <v>9.06</v>
      </c>
      <c r="H67" s="97">
        <f t="shared" si="2"/>
        <v>9.06E-2</v>
      </c>
    </row>
    <row r="68" spans="1:157" ht="15.75" thickBot="1">
      <c r="B68" s="161" t="s">
        <v>1004</v>
      </c>
      <c r="C68" s="163" t="s">
        <v>341</v>
      </c>
      <c r="D68" s="121" t="s">
        <v>342</v>
      </c>
      <c r="E68" s="146" t="s">
        <v>30</v>
      </c>
      <c r="F68" s="164">
        <v>0.32</v>
      </c>
      <c r="G68" s="122">
        <v>5.0199999999999996</v>
      </c>
      <c r="H68" s="123">
        <f t="shared" si="2"/>
        <v>1.6063999999999998</v>
      </c>
    </row>
    <row r="69" spans="1:157" s="172" customFormat="1" ht="15.75" thickBot="1">
      <c r="A69" s="165"/>
      <c r="B69" s="166"/>
      <c r="C69" s="169"/>
      <c r="D69" s="168"/>
      <c r="E69" s="169"/>
      <c r="F69" s="170"/>
      <c r="G69" s="171"/>
      <c r="H69" s="171"/>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row>
    <row r="70" spans="1:157" ht="16.5" thickBot="1">
      <c r="B70" s="188">
        <v>2</v>
      </c>
      <c r="C70" s="188"/>
      <c r="D70" s="189" t="s">
        <v>23</v>
      </c>
      <c r="E70" s="190"/>
      <c r="F70" s="191"/>
      <c r="G70" s="192"/>
      <c r="H70" s="193"/>
    </row>
    <row r="71" spans="1:157" ht="15.75">
      <c r="B71" s="194" t="s">
        <v>1005</v>
      </c>
      <c r="C71" s="195" t="s">
        <v>56</v>
      </c>
      <c r="D71" s="156" t="s">
        <v>57</v>
      </c>
      <c r="E71" s="157" t="s">
        <v>24</v>
      </c>
      <c r="F71" s="196"/>
      <c r="G71" s="159"/>
      <c r="H71" s="160">
        <f>SUM(H72)</f>
        <v>32.920499999999997</v>
      </c>
    </row>
    <row r="72" spans="1:157" ht="15.75" thickBot="1">
      <c r="B72" s="161" t="s">
        <v>1006</v>
      </c>
      <c r="C72" s="163" t="s">
        <v>259</v>
      </c>
      <c r="D72" s="121" t="s">
        <v>260</v>
      </c>
      <c r="E72" s="146" t="s">
        <v>261</v>
      </c>
      <c r="F72" s="164">
        <v>2.5499999999999998</v>
      </c>
      <c r="G72" s="122">
        <v>12.91</v>
      </c>
      <c r="H72" s="123">
        <f>F72*G72</f>
        <v>32.920499999999997</v>
      </c>
    </row>
    <row r="73" spans="1:157" s="172" customFormat="1" ht="15.75" thickBot="1">
      <c r="A73" s="165"/>
      <c r="B73" s="166"/>
      <c r="C73" s="169"/>
      <c r="D73" s="168"/>
      <c r="E73" s="169"/>
      <c r="F73" s="170"/>
      <c r="G73" s="171"/>
      <c r="H73" s="171"/>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row>
    <row r="74" spans="1:157" ht="31.5">
      <c r="B74" s="154" t="s">
        <v>1007</v>
      </c>
      <c r="C74" s="179">
        <v>55835</v>
      </c>
      <c r="D74" s="180" t="s">
        <v>58</v>
      </c>
      <c r="E74" s="175" t="s">
        <v>24</v>
      </c>
      <c r="F74" s="176"/>
      <c r="G74" s="174"/>
      <c r="H74" s="178">
        <f>SUM(H75)</f>
        <v>45.185000000000002</v>
      </c>
    </row>
    <row r="75" spans="1:157" ht="15.75" thickBot="1">
      <c r="B75" s="161" t="s">
        <v>1008</v>
      </c>
      <c r="C75" s="163" t="s">
        <v>259</v>
      </c>
      <c r="D75" s="121" t="s">
        <v>346</v>
      </c>
      <c r="E75" s="146" t="s">
        <v>261</v>
      </c>
      <c r="F75" s="164">
        <v>3.5</v>
      </c>
      <c r="G75" s="122">
        <v>12.91</v>
      </c>
      <c r="H75" s="123">
        <f>F75*G75</f>
        <v>45.185000000000002</v>
      </c>
    </row>
    <row r="76" spans="1:157" s="172" customFormat="1" ht="15.75" thickBot="1">
      <c r="A76" s="165"/>
      <c r="B76" s="166"/>
      <c r="C76" s="197"/>
      <c r="D76" s="168"/>
      <c r="E76" s="169"/>
      <c r="F76" s="170"/>
      <c r="G76" s="171"/>
      <c r="H76" s="171"/>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row>
    <row r="77" spans="1:157" ht="31.5">
      <c r="B77" s="154" t="s">
        <v>1009</v>
      </c>
      <c r="C77" s="173" t="s">
        <v>47</v>
      </c>
      <c r="D77" s="180" t="s">
        <v>60</v>
      </c>
      <c r="E77" s="175" t="s">
        <v>24</v>
      </c>
      <c r="F77" s="176"/>
      <c r="G77" s="174"/>
      <c r="H77" s="178">
        <f>SUM(H78:H81)</f>
        <v>29.554449999999999</v>
      </c>
    </row>
    <row r="78" spans="1:157">
      <c r="B78" s="161" t="s">
        <v>1010</v>
      </c>
      <c r="C78" s="93" t="s">
        <v>259</v>
      </c>
      <c r="D78" s="95" t="s">
        <v>260</v>
      </c>
      <c r="E78" s="92" t="s">
        <v>261</v>
      </c>
      <c r="F78" s="162">
        <v>1.1870000000000001</v>
      </c>
      <c r="G78" s="96">
        <v>12.91</v>
      </c>
      <c r="H78" s="97">
        <f t="shared" ref="H78:H81" si="3">F78*G78</f>
        <v>15.324170000000001</v>
      </c>
    </row>
    <row r="79" spans="1:157" ht="30">
      <c r="B79" s="161" t="s">
        <v>1011</v>
      </c>
      <c r="C79" s="93" t="s">
        <v>348</v>
      </c>
      <c r="D79" s="95" t="s">
        <v>349</v>
      </c>
      <c r="E79" s="92" t="s">
        <v>258</v>
      </c>
      <c r="F79" s="162">
        <v>0.27400000000000002</v>
      </c>
      <c r="G79" s="96">
        <v>5.51</v>
      </c>
      <c r="H79" s="97">
        <f t="shared" si="3"/>
        <v>1.5097400000000001</v>
      </c>
    </row>
    <row r="80" spans="1:157" ht="30">
      <c r="B80" s="161" t="s">
        <v>1012</v>
      </c>
      <c r="C80" s="93" t="s">
        <v>350</v>
      </c>
      <c r="D80" s="95" t="s">
        <v>351</v>
      </c>
      <c r="E80" s="92" t="s">
        <v>347</v>
      </c>
      <c r="F80" s="162">
        <v>0.254</v>
      </c>
      <c r="G80" s="96">
        <v>1.26</v>
      </c>
      <c r="H80" s="97">
        <f t="shared" si="3"/>
        <v>0.32003999999999999</v>
      </c>
    </row>
    <row r="81" spans="1:157" ht="15.75" thickBot="1">
      <c r="B81" s="161" t="s">
        <v>1013</v>
      </c>
      <c r="C81" s="163" t="s">
        <v>352</v>
      </c>
      <c r="D81" s="121" t="s">
        <v>353</v>
      </c>
      <c r="E81" s="146" t="s">
        <v>24</v>
      </c>
      <c r="F81" s="164">
        <v>1.05</v>
      </c>
      <c r="G81" s="122">
        <v>11.81</v>
      </c>
      <c r="H81" s="123">
        <f t="shared" si="3"/>
        <v>12.400500000000001</v>
      </c>
    </row>
    <row r="82" spans="1:157" s="172" customFormat="1" ht="15.75" thickBot="1">
      <c r="A82" s="165"/>
      <c r="B82" s="166"/>
      <c r="E82" s="198"/>
      <c r="F82" s="170"/>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row>
    <row r="83" spans="1:157" ht="16.5" thickBot="1">
      <c r="B83" s="188">
        <v>3</v>
      </c>
      <c r="C83" s="188"/>
      <c r="D83" s="189" t="s">
        <v>25</v>
      </c>
      <c r="E83" s="190"/>
      <c r="F83" s="191"/>
      <c r="G83" s="192"/>
      <c r="H83" s="193"/>
    </row>
    <row r="84" spans="1:157" ht="31.5">
      <c r="B84" s="194" t="s">
        <v>1014</v>
      </c>
      <c r="C84" s="195" t="s">
        <v>49</v>
      </c>
      <c r="D84" s="156" t="s">
        <v>62</v>
      </c>
      <c r="E84" s="157" t="s">
        <v>18</v>
      </c>
      <c r="F84" s="196"/>
      <c r="G84" s="159"/>
      <c r="H84" s="160">
        <f>SUM(H85:H87)</f>
        <v>14.816000000000001</v>
      </c>
    </row>
    <row r="85" spans="1:157">
      <c r="B85" s="161" t="s">
        <v>1015</v>
      </c>
      <c r="C85" s="98">
        <v>88309</v>
      </c>
      <c r="D85" s="95" t="s">
        <v>354</v>
      </c>
      <c r="E85" s="92" t="s">
        <v>261</v>
      </c>
      <c r="F85" s="162">
        <v>0.08</v>
      </c>
      <c r="G85" s="96">
        <v>15.72</v>
      </c>
      <c r="H85" s="97">
        <f>F85*G85</f>
        <v>1.2576000000000001</v>
      </c>
    </row>
    <row r="86" spans="1:157">
      <c r="B86" s="161" t="s">
        <v>1016</v>
      </c>
      <c r="C86" s="98">
        <v>88316</v>
      </c>
      <c r="D86" s="95" t="s">
        <v>260</v>
      </c>
      <c r="E86" s="92" t="s">
        <v>261</v>
      </c>
      <c r="F86" s="162">
        <v>0.24</v>
      </c>
      <c r="G86" s="96">
        <v>12.91</v>
      </c>
      <c r="H86" s="97">
        <f>F86*G86</f>
        <v>3.0983999999999998</v>
      </c>
    </row>
    <row r="87" spans="1:157" ht="30.75" thickBot="1">
      <c r="B87" s="161" t="s">
        <v>1017</v>
      </c>
      <c r="C87" s="119">
        <v>94962</v>
      </c>
      <c r="D87" s="121" t="s">
        <v>330</v>
      </c>
      <c r="E87" s="146" t="s">
        <v>24</v>
      </c>
      <c r="F87" s="164">
        <v>0.05</v>
      </c>
      <c r="G87" s="122">
        <v>209.2</v>
      </c>
      <c r="H87" s="123">
        <f>F87*G87</f>
        <v>10.46</v>
      </c>
    </row>
    <row r="88" spans="1:157" s="172" customFormat="1" ht="15.75" thickBot="1">
      <c r="A88" s="165"/>
      <c r="B88" s="166"/>
      <c r="C88" s="169"/>
      <c r="D88" s="168"/>
      <c r="E88" s="169"/>
      <c r="F88" s="170"/>
      <c r="G88" s="171"/>
      <c r="H88" s="171"/>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c r="ER88" s="74"/>
      <c r="ES88" s="74"/>
      <c r="ET88" s="74"/>
      <c r="EU88" s="74"/>
      <c r="EV88" s="74"/>
      <c r="EW88" s="74"/>
      <c r="EX88" s="74"/>
      <c r="EY88" s="74"/>
      <c r="EZ88" s="74"/>
      <c r="FA88" s="74"/>
    </row>
    <row r="89" spans="1:157" ht="31.5">
      <c r="B89" s="154" t="s">
        <v>1018</v>
      </c>
      <c r="C89" s="173" t="s">
        <v>50</v>
      </c>
      <c r="D89" s="180" t="s">
        <v>64</v>
      </c>
      <c r="E89" s="175" t="s">
        <v>24</v>
      </c>
      <c r="F89" s="176"/>
      <c r="G89" s="174"/>
      <c r="H89" s="178">
        <f>SUM(H90:H95)</f>
        <v>361.50550000000004</v>
      </c>
    </row>
    <row r="90" spans="1:157">
      <c r="B90" s="161" t="s">
        <v>1019</v>
      </c>
      <c r="C90" s="93" t="s">
        <v>356</v>
      </c>
      <c r="D90" s="95" t="s">
        <v>357</v>
      </c>
      <c r="E90" s="92" t="s">
        <v>261</v>
      </c>
      <c r="F90" s="162">
        <v>0.6</v>
      </c>
      <c r="G90" s="96">
        <v>15.72</v>
      </c>
      <c r="H90" s="97">
        <f t="shared" ref="H90:H95" si="4">F90*G90</f>
        <v>9.4320000000000004</v>
      </c>
    </row>
    <row r="91" spans="1:157">
      <c r="B91" s="161" t="s">
        <v>1020</v>
      </c>
      <c r="C91" s="93" t="s">
        <v>322</v>
      </c>
      <c r="D91" s="95" t="s">
        <v>323</v>
      </c>
      <c r="E91" s="92" t="s">
        <v>261</v>
      </c>
      <c r="F91" s="162">
        <v>0.6</v>
      </c>
      <c r="G91" s="96">
        <v>15.72</v>
      </c>
      <c r="H91" s="97">
        <f t="shared" si="4"/>
        <v>9.4320000000000004</v>
      </c>
    </row>
    <row r="92" spans="1:157">
      <c r="B92" s="161" t="s">
        <v>1021</v>
      </c>
      <c r="C92" s="93" t="s">
        <v>358</v>
      </c>
      <c r="D92" s="95" t="s">
        <v>354</v>
      </c>
      <c r="E92" s="92" t="s">
        <v>261</v>
      </c>
      <c r="F92" s="162">
        <v>0.6</v>
      </c>
      <c r="G92" s="96">
        <v>15.72</v>
      </c>
      <c r="H92" s="97">
        <f t="shared" si="4"/>
        <v>9.4320000000000004</v>
      </c>
    </row>
    <row r="93" spans="1:157">
      <c r="B93" s="161" t="s">
        <v>1022</v>
      </c>
      <c r="C93" s="93" t="s">
        <v>259</v>
      </c>
      <c r="D93" s="95" t="s">
        <v>260</v>
      </c>
      <c r="E93" s="92" t="s">
        <v>261</v>
      </c>
      <c r="F93" s="162">
        <v>1.6</v>
      </c>
      <c r="G93" s="96">
        <v>12.91</v>
      </c>
      <c r="H93" s="97">
        <f t="shared" si="4"/>
        <v>20.656000000000002</v>
      </c>
    </row>
    <row r="94" spans="1:157" ht="30">
      <c r="B94" s="161" t="s">
        <v>1023</v>
      </c>
      <c r="C94" s="93" t="s">
        <v>359</v>
      </c>
      <c r="D94" s="95" t="s">
        <v>360</v>
      </c>
      <c r="E94" s="92" t="s">
        <v>258</v>
      </c>
      <c r="F94" s="162">
        <v>0.3</v>
      </c>
      <c r="G94" s="96">
        <v>2.38</v>
      </c>
      <c r="H94" s="97">
        <f t="shared" si="4"/>
        <v>0.71399999999999997</v>
      </c>
    </row>
    <row r="95" spans="1:157" ht="30.75" thickBot="1">
      <c r="B95" s="161" t="s">
        <v>1024</v>
      </c>
      <c r="C95" s="163" t="s">
        <v>361</v>
      </c>
      <c r="D95" s="121" t="s">
        <v>362</v>
      </c>
      <c r="E95" s="146" t="s">
        <v>24</v>
      </c>
      <c r="F95" s="164">
        <v>1.05</v>
      </c>
      <c r="G95" s="122">
        <v>296.99</v>
      </c>
      <c r="H95" s="123">
        <f t="shared" si="4"/>
        <v>311.83950000000004</v>
      </c>
    </row>
    <row r="96" spans="1:157" s="172" customFormat="1" ht="15.75" thickBot="1">
      <c r="A96" s="165"/>
      <c r="B96" s="166"/>
      <c r="C96" s="169"/>
      <c r="D96" s="168"/>
      <c r="E96" s="169"/>
      <c r="F96" s="170"/>
      <c r="G96" s="171"/>
      <c r="H96" s="171"/>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c r="DZ96" s="74"/>
      <c r="EA96" s="74"/>
      <c r="EB96" s="74"/>
      <c r="EC96" s="74"/>
      <c r="ED96" s="74"/>
      <c r="EE96" s="74"/>
      <c r="EF96" s="74"/>
      <c r="EG96" s="74"/>
      <c r="EH96" s="74"/>
      <c r="EI96" s="74"/>
      <c r="EJ96" s="74"/>
      <c r="EK96" s="74"/>
      <c r="EL96" s="74"/>
      <c r="EM96" s="74"/>
      <c r="EN96" s="74"/>
      <c r="EO96" s="74"/>
      <c r="EP96" s="74"/>
      <c r="EQ96" s="74"/>
      <c r="ER96" s="74"/>
      <c r="ES96" s="74"/>
      <c r="ET96" s="74"/>
      <c r="EU96" s="74"/>
      <c r="EV96" s="74"/>
      <c r="EW96" s="74"/>
      <c r="EX96" s="74"/>
      <c r="EY96" s="74"/>
      <c r="EZ96" s="74"/>
      <c r="FA96" s="74"/>
    </row>
    <row r="97" spans="1:157" ht="15.75">
      <c r="B97" s="154" t="s">
        <v>1025</v>
      </c>
      <c r="C97" s="173" t="s">
        <v>919</v>
      </c>
      <c r="D97" s="180" t="s">
        <v>920</v>
      </c>
      <c r="E97" s="175" t="s">
        <v>18</v>
      </c>
      <c r="F97" s="176" t="s">
        <v>907</v>
      </c>
      <c r="G97" s="174"/>
      <c r="H97" s="178">
        <f>SUM(H98:H104)</f>
        <v>26.717930000000003</v>
      </c>
    </row>
    <row r="98" spans="1:157">
      <c r="B98" s="161" t="s">
        <v>1026</v>
      </c>
      <c r="C98" s="93" t="s">
        <v>394</v>
      </c>
      <c r="D98" s="95" t="s">
        <v>363</v>
      </c>
      <c r="E98" s="92" t="s">
        <v>261</v>
      </c>
      <c r="F98" s="162">
        <v>0.22500000000000001</v>
      </c>
      <c r="G98" s="96">
        <v>12.89</v>
      </c>
      <c r="H98" s="97">
        <f t="shared" ref="H98:H104" si="5">F98*G98</f>
        <v>2.9002500000000002</v>
      </c>
    </row>
    <row r="99" spans="1:157">
      <c r="B99" s="161" t="s">
        <v>1027</v>
      </c>
      <c r="C99" s="93" t="s">
        <v>322</v>
      </c>
      <c r="D99" s="95" t="s">
        <v>323</v>
      </c>
      <c r="E99" s="92" t="s">
        <v>261</v>
      </c>
      <c r="F99" s="162">
        <v>0.9</v>
      </c>
      <c r="G99" s="96">
        <v>15.72</v>
      </c>
      <c r="H99" s="97">
        <f t="shared" si="5"/>
        <v>14.148000000000001</v>
      </c>
    </row>
    <row r="100" spans="1:157" ht="30">
      <c r="B100" s="161" t="s">
        <v>1028</v>
      </c>
      <c r="C100" s="93" t="s">
        <v>396</v>
      </c>
      <c r="D100" s="95" t="s">
        <v>397</v>
      </c>
      <c r="E100" s="92" t="s">
        <v>345</v>
      </c>
      <c r="F100" s="162">
        <v>0.1</v>
      </c>
      <c r="G100" s="96">
        <v>6.61</v>
      </c>
      <c r="H100" s="97">
        <f t="shared" si="5"/>
        <v>0.66100000000000003</v>
      </c>
    </row>
    <row r="101" spans="1:157" ht="30">
      <c r="B101" s="161" t="s">
        <v>1029</v>
      </c>
      <c r="C101" s="93" t="s">
        <v>320</v>
      </c>
      <c r="D101" s="95" t="s">
        <v>321</v>
      </c>
      <c r="E101" s="92" t="s">
        <v>30</v>
      </c>
      <c r="F101" s="162">
        <v>0.27500000000000002</v>
      </c>
      <c r="G101" s="96">
        <v>5.12</v>
      </c>
      <c r="H101" s="97">
        <f t="shared" si="5"/>
        <v>1.4080000000000001</v>
      </c>
    </row>
    <row r="102" spans="1:157">
      <c r="B102" s="161" t="s">
        <v>1030</v>
      </c>
      <c r="C102" s="93" t="s">
        <v>921</v>
      </c>
      <c r="D102" s="95" t="s">
        <v>922</v>
      </c>
      <c r="E102" s="92" t="s">
        <v>30</v>
      </c>
      <c r="F102" s="162">
        <v>0.24</v>
      </c>
      <c r="G102" s="96">
        <v>1.62</v>
      </c>
      <c r="H102" s="97">
        <f t="shared" si="5"/>
        <v>0.38880000000000003</v>
      </c>
    </row>
    <row r="103" spans="1:157">
      <c r="B103" s="161" t="s">
        <v>1031</v>
      </c>
      <c r="C103" s="93" t="s">
        <v>339</v>
      </c>
      <c r="D103" s="95" t="s">
        <v>340</v>
      </c>
      <c r="E103" s="92" t="s">
        <v>26</v>
      </c>
      <c r="F103" s="162">
        <v>0.15</v>
      </c>
      <c r="G103" s="96">
        <v>9.06</v>
      </c>
      <c r="H103" s="97">
        <f t="shared" si="5"/>
        <v>1.359</v>
      </c>
    </row>
    <row r="104" spans="1:157" ht="15.75" thickBot="1">
      <c r="B104" s="161" t="s">
        <v>1032</v>
      </c>
      <c r="C104" s="163" t="s">
        <v>923</v>
      </c>
      <c r="D104" s="121" t="s">
        <v>364</v>
      </c>
      <c r="E104" s="146" t="s">
        <v>30</v>
      </c>
      <c r="F104" s="164">
        <v>0.79200000000000004</v>
      </c>
      <c r="G104" s="122">
        <v>7.39</v>
      </c>
      <c r="H104" s="123">
        <f t="shared" si="5"/>
        <v>5.8528799999999999</v>
      </c>
    </row>
    <row r="105" spans="1:157" s="172" customFormat="1" ht="15.75" thickBot="1">
      <c r="A105" s="165"/>
      <c r="B105" s="166"/>
      <c r="C105" s="199"/>
      <c r="D105" s="200"/>
      <c r="E105" s="199"/>
      <c r="F105" s="199"/>
      <c r="G105" s="171"/>
      <c r="H105" s="201"/>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74"/>
      <c r="EG105" s="74"/>
      <c r="EH105" s="74"/>
      <c r="EI105" s="74"/>
      <c r="EJ105" s="74"/>
      <c r="EK105" s="74"/>
      <c r="EL105" s="74"/>
      <c r="EM105" s="74"/>
      <c r="EN105" s="74"/>
      <c r="EO105" s="74"/>
      <c r="EP105" s="74"/>
      <c r="EQ105" s="74"/>
      <c r="ER105" s="74"/>
      <c r="ES105" s="74"/>
      <c r="ET105" s="74"/>
      <c r="EU105" s="74"/>
      <c r="EV105" s="74"/>
      <c r="EW105" s="74"/>
      <c r="EX105" s="74"/>
      <c r="EY105" s="74"/>
      <c r="EZ105" s="74"/>
      <c r="FA105" s="74"/>
    </row>
    <row r="106" spans="1:157" ht="63">
      <c r="B106" s="154" t="s">
        <v>1033</v>
      </c>
      <c r="C106" s="179" t="s">
        <v>59</v>
      </c>
      <c r="D106" s="180" t="s">
        <v>70</v>
      </c>
      <c r="E106" s="175" t="s">
        <v>26</v>
      </c>
      <c r="F106" s="202"/>
      <c r="G106" s="203"/>
      <c r="H106" s="204">
        <f>SUM(H107:H111)</f>
        <v>11.608875999999999</v>
      </c>
    </row>
    <row r="107" spans="1:157">
      <c r="B107" s="161" t="s">
        <v>1034</v>
      </c>
      <c r="C107" s="98">
        <v>88238</v>
      </c>
      <c r="D107" s="95" t="s">
        <v>365</v>
      </c>
      <c r="E107" s="92" t="s">
        <v>261</v>
      </c>
      <c r="F107" s="162">
        <v>2.8500000000000001E-2</v>
      </c>
      <c r="G107" s="96">
        <v>12.89</v>
      </c>
      <c r="H107" s="97">
        <f>F107*G107</f>
        <v>0.36736500000000005</v>
      </c>
    </row>
    <row r="108" spans="1:157">
      <c r="B108" s="161" t="s">
        <v>1035</v>
      </c>
      <c r="C108" s="98">
        <v>88245</v>
      </c>
      <c r="D108" s="95" t="s">
        <v>357</v>
      </c>
      <c r="E108" s="92" t="s">
        <v>261</v>
      </c>
      <c r="F108" s="162">
        <v>0.17430000000000001</v>
      </c>
      <c r="G108" s="96">
        <v>15.72</v>
      </c>
      <c r="H108" s="97">
        <f>F108*G108</f>
        <v>2.7399960000000001</v>
      </c>
    </row>
    <row r="109" spans="1:157" ht="30">
      <c r="B109" s="161" t="s">
        <v>1036</v>
      </c>
      <c r="C109" s="98">
        <v>92791</v>
      </c>
      <c r="D109" s="95" t="s">
        <v>366</v>
      </c>
      <c r="E109" s="92" t="s">
        <v>26</v>
      </c>
      <c r="F109" s="162">
        <f>1*1.1</f>
        <v>1.1000000000000001</v>
      </c>
      <c r="G109" s="96">
        <v>7.29</v>
      </c>
      <c r="H109" s="97">
        <f>F109*G109</f>
        <v>8.0190000000000001</v>
      </c>
    </row>
    <row r="110" spans="1:157">
      <c r="B110" s="161" t="s">
        <v>1037</v>
      </c>
      <c r="C110" s="98">
        <v>337</v>
      </c>
      <c r="D110" s="95" t="s">
        <v>338</v>
      </c>
      <c r="E110" s="92" t="s">
        <v>26</v>
      </c>
      <c r="F110" s="162">
        <f>0.025*1.1</f>
        <v>2.7500000000000004E-2</v>
      </c>
      <c r="G110" s="96">
        <v>7.55</v>
      </c>
      <c r="H110" s="97">
        <f>F110*G110</f>
        <v>0.20762500000000003</v>
      </c>
    </row>
    <row r="111" spans="1:157" ht="15.75" thickBot="1">
      <c r="B111" s="161" t="s">
        <v>1038</v>
      </c>
      <c r="C111" s="119">
        <v>40215</v>
      </c>
      <c r="D111" s="121" t="s">
        <v>367</v>
      </c>
      <c r="E111" s="146" t="s">
        <v>21</v>
      </c>
      <c r="F111" s="164">
        <f>1.19*1.1</f>
        <v>1.3089999999999999</v>
      </c>
      <c r="G111" s="122">
        <v>0.21</v>
      </c>
      <c r="H111" s="123">
        <f>F111*G111</f>
        <v>0.27488999999999997</v>
      </c>
    </row>
    <row r="112" spans="1:157" s="172" customFormat="1" ht="15.75" thickBot="1">
      <c r="A112" s="165"/>
      <c r="B112" s="166"/>
      <c r="C112" s="167"/>
      <c r="D112" s="168"/>
      <c r="E112" s="169"/>
      <c r="F112" s="170"/>
      <c r="G112" s="207"/>
      <c r="H112" s="171"/>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4"/>
      <c r="DV112" s="74"/>
      <c r="DW112" s="74"/>
      <c r="DX112" s="74"/>
      <c r="DY112" s="74"/>
      <c r="DZ112" s="74"/>
      <c r="EA112" s="74"/>
      <c r="EB112" s="74"/>
      <c r="EC112" s="74"/>
      <c r="ED112" s="74"/>
      <c r="EE112" s="74"/>
      <c r="EF112" s="74"/>
      <c r="EG112" s="74"/>
      <c r="EH112" s="74"/>
      <c r="EI112" s="74"/>
      <c r="EJ112" s="74"/>
      <c r="EK112" s="74"/>
      <c r="EL112" s="74"/>
      <c r="EM112" s="74"/>
      <c r="EN112" s="74"/>
      <c r="EO112" s="74"/>
      <c r="EP112" s="74"/>
      <c r="EQ112" s="74"/>
      <c r="ER112" s="74"/>
      <c r="ES112" s="74"/>
      <c r="ET112" s="74"/>
      <c r="EU112" s="74"/>
      <c r="EV112" s="74"/>
      <c r="EW112" s="74"/>
      <c r="EX112" s="74"/>
      <c r="EY112" s="74"/>
      <c r="EZ112" s="74"/>
      <c r="FA112" s="74"/>
    </row>
    <row r="113" spans="1:157" ht="63">
      <c r="B113" s="154" t="s">
        <v>1039</v>
      </c>
      <c r="C113" s="179" t="s">
        <v>63</v>
      </c>
      <c r="D113" s="180" t="s">
        <v>71</v>
      </c>
      <c r="E113" s="175" t="s">
        <v>26</v>
      </c>
      <c r="F113" s="176"/>
      <c r="G113" s="174"/>
      <c r="H113" s="178">
        <f>SUM(H114:H118)</f>
        <v>10.668457000000002</v>
      </c>
    </row>
    <row r="114" spans="1:157">
      <c r="B114" s="161" t="s">
        <v>1040</v>
      </c>
      <c r="C114" s="98" t="s">
        <v>368</v>
      </c>
      <c r="D114" s="95" t="s">
        <v>365</v>
      </c>
      <c r="E114" s="92" t="s">
        <v>261</v>
      </c>
      <c r="F114" s="162">
        <v>2.18E-2</v>
      </c>
      <c r="G114" s="96">
        <v>12.89</v>
      </c>
      <c r="H114" s="97">
        <f>F114*G114</f>
        <v>0.28100200000000003</v>
      </c>
    </row>
    <row r="115" spans="1:157">
      <c r="B115" s="161" t="s">
        <v>1041</v>
      </c>
      <c r="C115" s="98" t="s">
        <v>356</v>
      </c>
      <c r="D115" s="95" t="s">
        <v>357</v>
      </c>
      <c r="E115" s="92" t="s">
        <v>261</v>
      </c>
      <c r="F115" s="162">
        <v>0.13300000000000001</v>
      </c>
      <c r="G115" s="96">
        <v>15.72</v>
      </c>
      <c r="H115" s="97">
        <f>F115*G115</f>
        <v>2.0907600000000004</v>
      </c>
    </row>
    <row r="116" spans="1:157" ht="30">
      <c r="B116" s="161" t="s">
        <v>1042</v>
      </c>
      <c r="C116" s="98" t="s">
        <v>369</v>
      </c>
      <c r="D116" s="95" t="s">
        <v>370</v>
      </c>
      <c r="E116" s="92" t="s">
        <v>26</v>
      </c>
      <c r="F116" s="162">
        <f>1*1.1</f>
        <v>1.1000000000000001</v>
      </c>
      <c r="G116" s="96">
        <v>7.15</v>
      </c>
      <c r="H116" s="97">
        <f>F116*G116</f>
        <v>7.8650000000000011</v>
      </c>
    </row>
    <row r="117" spans="1:157">
      <c r="B117" s="161" t="s">
        <v>1043</v>
      </c>
      <c r="C117" s="98" t="s">
        <v>337</v>
      </c>
      <c r="D117" s="95" t="s">
        <v>338</v>
      </c>
      <c r="E117" s="92" t="s">
        <v>26</v>
      </c>
      <c r="F117" s="162">
        <f>0.025*1.1</f>
        <v>2.7500000000000004E-2</v>
      </c>
      <c r="G117" s="96">
        <v>7.55</v>
      </c>
      <c r="H117" s="97">
        <f>F117*G117</f>
        <v>0.20762500000000003</v>
      </c>
    </row>
    <row r="118" spans="1:157" ht="15.75" thickBot="1">
      <c r="B118" s="161" t="s">
        <v>1044</v>
      </c>
      <c r="C118" s="119" t="s">
        <v>371</v>
      </c>
      <c r="D118" s="121" t="s">
        <v>367</v>
      </c>
      <c r="E118" s="146" t="s">
        <v>21</v>
      </c>
      <c r="F118" s="164">
        <f>0.97*1.1</f>
        <v>1.0669999999999999</v>
      </c>
      <c r="G118" s="122">
        <v>0.21</v>
      </c>
      <c r="H118" s="123">
        <f>F118*G118</f>
        <v>0.22406999999999999</v>
      </c>
    </row>
    <row r="119" spans="1:157" s="172" customFormat="1" ht="15.75" thickBot="1">
      <c r="A119" s="165"/>
      <c r="B119" s="166"/>
      <c r="C119" s="167"/>
      <c r="D119" s="168"/>
      <c r="E119" s="169"/>
      <c r="F119" s="170"/>
      <c r="G119" s="171"/>
      <c r="H119" s="171"/>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c r="DS119" s="74"/>
      <c r="DT119" s="74"/>
      <c r="DU119" s="74"/>
      <c r="DV119" s="74"/>
      <c r="DW119" s="74"/>
      <c r="DX119" s="74"/>
      <c r="DY119" s="74"/>
      <c r="DZ119" s="74"/>
      <c r="EA119" s="74"/>
      <c r="EB119" s="74"/>
      <c r="EC119" s="74"/>
      <c r="ED119" s="74"/>
      <c r="EE119" s="74"/>
      <c r="EF119" s="74"/>
      <c r="EG119" s="74"/>
      <c r="EH119" s="74"/>
      <c r="EI119" s="74"/>
      <c r="EJ119" s="74"/>
      <c r="EK119" s="74"/>
      <c r="EL119" s="74"/>
      <c r="EM119" s="74"/>
      <c r="EN119" s="74"/>
      <c r="EO119" s="74"/>
      <c r="EP119" s="74"/>
      <c r="EQ119" s="74"/>
      <c r="ER119" s="74"/>
      <c r="ES119" s="74"/>
      <c r="ET119" s="74"/>
      <c r="EU119" s="74"/>
      <c r="EV119" s="74"/>
      <c r="EW119" s="74"/>
      <c r="EX119" s="74"/>
      <c r="EY119" s="74"/>
      <c r="EZ119" s="74"/>
      <c r="FA119" s="74"/>
    </row>
    <row r="120" spans="1:157" ht="63">
      <c r="B120" s="154" t="s">
        <v>1045</v>
      </c>
      <c r="C120" s="179" t="s">
        <v>355</v>
      </c>
      <c r="D120" s="180" t="s">
        <v>72</v>
      </c>
      <c r="E120" s="175" t="s">
        <v>26</v>
      </c>
      <c r="F120" s="176"/>
      <c r="G120" s="174"/>
      <c r="H120" s="178">
        <f>SUM(H121:H125)</f>
        <v>10.256072000000001</v>
      </c>
    </row>
    <row r="121" spans="1:157">
      <c r="B121" s="161" t="s">
        <v>1046</v>
      </c>
      <c r="C121" s="98" t="s">
        <v>368</v>
      </c>
      <c r="D121" s="95" t="s">
        <v>365</v>
      </c>
      <c r="E121" s="92" t="s">
        <v>261</v>
      </c>
      <c r="F121" s="162">
        <v>1.6199999999999999E-2</v>
      </c>
      <c r="G121" s="96">
        <v>12.89</v>
      </c>
      <c r="H121" s="97">
        <f>F121*G121</f>
        <v>0.208818</v>
      </c>
    </row>
    <row r="122" spans="1:157">
      <c r="B122" s="161" t="s">
        <v>1047</v>
      </c>
      <c r="C122" s="98" t="s">
        <v>356</v>
      </c>
      <c r="D122" s="95" t="s">
        <v>357</v>
      </c>
      <c r="E122" s="92" t="s">
        <v>261</v>
      </c>
      <c r="F122" s="162">
        <v>9.9299999999999999E-2</v>
      </c>
      <c r="G122" s="96">
        <v>15.72</v>
      </c>
      <c r="H122" s="97">
        <f>F122*G122</f>
        <v>1.5609960000000001</v>
      </c>
    </row>
    <row r="123" spans="1:157" ht="30">
      <c r="B123" s="161" t="s">
        <v>1048</v>
      </c>
      <c r="C123" s="98">
        <v>92793</v>
      </c>
      <c r="D123" s="95" t="s">
        <v>372</v>
      </c>
      <c r="E123" s="92" t="s">
        <v>26</v>
      </c>
      <c r="F123" s="162">
        <f>1*1.1</f>
        <v>1.1000000000000001</v>
      </c>
      <c r="G123" s="96">
        <v>7.37</v>
      </c>
      <c r="H123" s="97">
        <f>F123*G123</f>
        <v>8.1070000000000011</v>
      </c>
    </row>
    <row r="124" spans="1:157">
      <c r="B124" s="161" t="s">
        <v>1049</v>
      </c>
      <c r="C124" s="98" t="s">
        <v>337</v>
      </c>
      <c r="D124" s="95" t="s">
        <v>338</v>
      </c>
      <c r="E124" s="92" t="s">
        <v>26</v>
      </c>
      <c r="F124" s="162">
        <f>0.025*1.1</f>
        <v>2.7500000000000004E-2</v>
      </c>
      <c r="G124" s="96">
        <v>7.55</v>
      </c>
      <c r="H124" s="97">
        <f>F124*G124</f>
        <v>0.20762500000000003</v>
      </c>
    </row>
    <row r="125" spans="1:157" ht="15.75" thickBot="1">
      <c r="B125" s="161" t="s">
        <v>1050</v>
      </c>
      <c r="C125" s="119" t="s">
        <v>371</v>
      </c>
      <c r="D125" s="121" t="s">
        <v>367</v>
      </c>
      <c r="E125" s="146" t="s">
        <v>21</v>
      </c>
      <c r="F125" s="164">
        <f>0.743*1.1</f>
        <v>0.81730000000000003</v>
      </c>
      <c r="G125" s="122">
        <v>0.21</v>
      </c>
      <c r="H125" s="123">
        <f>F125*G125</f>
        <v>0.17163300000000001</v>
      </c>
    </row>
    <row r="126" spans="1:157" s="172" customFormat="1" ht="15.75" thickBot="1">
      <c r="A126" s="165"/>
      <c r="B126" s="166"/>
      <c r="C126" s="167"/>
      <c r="D126" s="168"/>
      <c r="E126" s="169"/>
      <c r="F126" s="170"/>
      <c r="G126" s="171"/>
      <c r="H126" s="171"/>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74"/>
      <c r="DU126" s="74"/>
      <c r="DV126" s="74"/>
      <c r="DW126" s="74"/>
      <c r="DX126" s="74"/>
      <c r="DY126" s="74"/>
      <c r="DZ126" s="74"/>
      <c r="EA126" s="74"/>
      <c r="EB126" s="74"/>
      <c r="EC126" s="74"/>
      <c r="ED126" s="74"/>
      <c r="EE126" s="74"/>
      <c r="EF126" s="74"/>
      <c r="EG126" s="74"/>
      <c r="EH126" s="74"/>
      <c r="EI126" s="74"/>
      <c r="EJ126" s="74"/>
      <c r="EK126" s="74"/>
      <c r="EL126" s="74"/>
      <c r="EM126" s="74"/>
      <c r="EN126" s="74"/>
      <c r="EO126" s="74"/>
      <c r="EP126" s="74"/>
      <c r="EQ126" s="74"/>
      <c r="ER126" s="74"/>
      <c r="ES126" s="74"/>
      <c r="ET126" s="74"/>
      <c r="EU126" s="74"/>
      <c r="EV126" s="74"/>
      <c r="EW126" s="74"/>
      <c r="EX126" s="74"/>
      <c r="EY126" s="74"/>
      <c r="EZ126" s="74"/>
      <c r="FA126" s="74"/>
    </row>
    <row r="127" spans="1:157" ht="63">
      <c r="B127" s="154" t="s">
        <v>1051</v>
      </c>
      <c r="C127" s="173" t="s">
        <v>379</v>
      </c>
      <c r="D127" s="180" t="s">
        <v>73</v>
      </c>
      <c r="E127" s="175" t="s">
        <v>26</v>
      </c>
      <c r="F127" s="176"/>
      <c r="G127" s="174"/>
      <c r="H127" s="178">
        <f>SUM(H128:H132)</f>
        <v>8.3340230000000002</v>
      </c>
    </row>
    <row r="128" spans="1:157">
      <c r="B128" s="161" t="s">
        <v>1052</v>
      </c>
      <c r="C128" s="93" t="s">
        <v>368</v>
      </c>
      <c r="D128" s="95" t="s">
        <v>365</v>
      </c>
      <c r="E128" s="92" t="s">
        <v>261</v>
      </c>
      <c r="F128" s="162">
        <v>1.21E-2</v>
      </c>
      <c r="G128" s="96">
        <v>12.89</v>
      </c>
      <c r="H128" s="97">
        <f>F128*G128</f>
        <v>0.155969</v>
      </c>
    </row>
    <row r="129" spans="1:157">
      <c r="B129" s="161" t="s">
        <v>1053</v>
      </c>
      <c r="C129" s="93" t="s">
        <v>356</v>
      </c>
      <c r="D129" s="95" t="s">
        <v>357</v>
      </c>
      <c r="E129" s="92" t="s">
        <v>261</v>
      </c>
      <c r="F129" s="162">
        <v>7.4300000000000005E-2</v>
      </c>
      <c r="G129" s="96">
        <v>15.72</v>
      </c>
      <c r="H129" s="97">
        <f>F129*G129</f>
        <v>1.167996</v>
      </c>
    </row>
    <row r="130" spans="1:157" ht="30">
      <c r="B130" s="161" t="s">
        <v>1054</v>
      </c>
      <c r="C130" s="93" t="s">
        <v>373</v>
      </c>
      <c r="D130" s="95" t="s">
        <v>374</v>
      </c>
      <c r="E130" s="92" t="s">
        <v>26</v>
      </c>
      <c r="F130" s="162">
        <f>1*1.1</f>
        <v>1.1000000000000001</v>
      </c>
      <c r="G130" s="96">
        <v>6.07</v>
      </c>
      <c r="H130" s="97">
        <f>F130*G130</f>
        <v>6.6770000000000005</v>
      </c>
    </row>
    <row r="131" spans="1:157">
      <c r="B131" s="161" t="s">
        <v>1055</v>
      </c>
      <c r="C131" s="93" t="s">
        <v>337</v>
      </c>
      <c r="D131" s="95" t="s">
        <v>338</v>
      </c>
      <c r="E131" s="92" t="s">
        <v>26</v>
      </c>
      <c r="F131" s="162">
        <f>0.025*1.1</f>
        <v>2.7500000000000004E-2</v>
      </c>
      <c r="G131" s="96">
        <v>7.55</v>
      </c>
      <c r="H131" s="97">
        <f>F131*G131</f>
        <v>0.20762500000000003</v>
      </c>
    </row>
    <row r="132" spans="1:157" ht="15.75" thickBot="1">
      <c r="B132" s="161" t="s">
        <v>1056</v>
      </c>
      <c r="C132" s="163" t="s">
        <v>371</v>
      </c>
      <c r="D132" s="121" t="s">
        <v>367</v>
      </c>
      <c r="E132" s="146" t="s">
        <v>21</v>
      </c>
      <c r="F132" s="164">
        <f>0.543*1.1</f>
        <v>0.59730000000000005</v>
      </c>
      <c r="G132" s="122">
        <v>0.21</v>
      </c>
      <c r="H132" s="123">
        <f>F132*G132</f>
        <v>0.12543300000000002</v>
      </c>
    </row>
    <row r="133" spans="1:157" s="172" customFormat="1" ht="15.75" thickBot="1">
      <c r="A133" s="165"/>
      <c r="B133" s="166"/>
      <c r="C133" s="169"/>
      <c r="D133" s="168"/>
      <c r="E133" s="169"/>
      <c r="F133" s="170"/>
      <c r="G133" s="171"/>
      <c r="H133" s="171"/>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4"/>
      <c r="DQ133" s="74"/>
      <c r="DR133" s="74"/>
      <c r="DS133" s="74"/>
      <c r="DT133" s="74"/>
      <c r="DU133" s="74"/>
      <c r="DV133" s="74"/>
      <c r="DW133" s="74"/>
      <c r="DX133" s="74"/>
      <c r="DY133" s="74"/>
      <c r="DZ133" s="74"/>
      <c r="EA133" s="74"/>
      <c r="EB133" s="74"/>
      <c r="EC133" s="74"/>
      <c r="ED133" s="74"/>
      <c r="EE133" s="74"/>
      <c r="EF133" s="74"/>
      <c r="EG133" s="74"/>
      <c r="EH133" s="74"/>
      <c r="EI133" s="74"/>
      <c r="EJ133" s="74"/>
      <c r="EK133" s="74"/>
      <c r="EL133" s="74"/>
      <c r="EM133" s="74"/>
      <c r="EN133" s="74"/>
      <c r="EO133" s="74"/>
      <c r="EP133" s="74"/>
      <c r="EQ133" s="74"/>
      <c r="ER133" s="74"/>
      <c r="ES133" s="74"/>
      <c r="ET133" s="74"/>
      <c r="EU133" s="74"/>
      <c r="EV133" s="74"/>
      <c r="EW133" s="74"/>
      <c r="EX133" s="74"/>
      <c r="EY133" s="74"/>
      <c r="EZ133" s="74"/>
      <c r="FA133" s="74"/>
    </row>
    <row r="134" spans="1:157" ht="63">
      <c r="B134" s="154" t="s">
        <v>1057</v>
      </c>
      <c r="C134" s="173" t="s">
        <v>388</v>
      </c>
      <c r="D134" s="180" t="s">
        <v>74</v>
      </c>
      <c r="E134" s="175" t="s">
        <v>26</v>
      </c>
      <c r="F134" s="176"/>
      <c r="G134" s="174"/>
      <c r="H134" s="178">
        <f>SUM(H135:H139)</f>
        <v>6.9351470000000015</v>
      </c>
    </row>
    <row r="135" spans="1:157">
      <c r="B135" s="161" t="s">
        <v>1058</v>
      </c>
      <c r="C135" s="93" t="s">
        <v>368</v>
      </c>
      <c r="D135" s="95" t="s">
        <v>365</v>
      </c>
      <c r="E135" s="92" t="s">
        <v>261</v>
      </c>
      <c r="F135" s="162">
        <v>8.8999999999999999E-3</v>
      </c>
      <c r="G135" s="96">
        <v>12.89</v>
      </c>
      <c r="H135" s="97">
        <f>F135*G135</f>
        <v>0.114721</v>
      </c>
    </row>
    <row r="136" spans="1:157">
      <c r="B136" s="161" t="s">
        <v>1059</v>
      </c>
      <c r="C136" s="93" t="s">
        <v>356</v>
      </c>
      <c r="D136" s="95" t="s">
        <v>357</v>
      </c>
      <c r="E136" s="92" t="s">
        <v>261</v>
      </c>
      <c r="F136" s="162">
        <v>5.4199999999999998E-2</v>
      </c>
      <c r="G136" s="96">
        <v>15.72</v>
      </c>
      <c r="H136" s="97">
        <f>F136*G136</f>
        <v>0.852024</v>
      </c>
    </row>
    <row r="137" spans="1:157" ht="30">
      <c r="B137" s="161" t="s">
        <v>1060</v>
      </c>
      <c r="C137" s="93" t="s">
        <v>375</v>
      </c>
      <c r="D137" s="95" t="s">
        <v>376</v>
      </c>
      <c r="E137" s="92" t="s">
        <v>26</v>
      </c>
      <c r="F137" s="162">
        <f>1*1.1</f>
        <v>1.1000000000000001</v>
      </c>
      <c r="G137" s="96">
        <v>5.16</v>
      </c>
      <c r="H137" s="97">
        <f>F137*G137</f>
        <v>5.676000000000001</v>
      </c>
    </row>
    <row r="138" spans="1:157">
      <c r="B138" s="161" t="s">
        <v>1061</v>
      </c>
      <c r="C138" s="93" t="s">
        <v>337</v>
      </c>
      <c r="D138" s="95" t="s">
        <v>338</v>
      </c>
      <c r="E138" s="92" t="s">
        <v>26</v>
      </c>
      <c r="F138" s="162">
        <f>0.025*1.1</f>
        <v>2.7500000000000004E-2</v>
      </c>
      <c r="G138" s="96">
        <v>7.55</v>
      </c>
      <c r="H138" s="97">
        <f>F138*G138</f>
        <v>0.20762500000000003</v>
      </c>
    </row>
    <row r="139" spans="1:157" ht="15.75" thickBot="1">
      <c r="B139" s="161" t="s">
        <v>1062</v>
      </c>
      <c r="C139" s="163" t="s">
        <v>371</v>
      </c>
      <c r="D139" s="121" t="s">
        <v>367</v>
      </c>
      <c r="E139" s="146" t="s">
        <v>21</v>
      </c>
      <c r="F139" s="164">
        <f>0.367*1.1</f>
        <v>0.4037</v>
      </c>
      <c r="G139" s="122">
        <v>0.21</v>
      </c>
      <c r="H139" s="123">
        <f>F139*G139</f>
        <v>8.4776999999999991E-2</v>
      </c>
    </row>
    <row r="140" spans="1:157" s="172" customFormat="1" ht="15.75" thickBot="1">
      <c r="A140" s="165"/>
      <c r="B140" s="166"/>
      <c r="C140" s="169"/>
      <c r="D140" s="168"/>
      <c r="E140" s="169"/>
      <c r="F140" s="170"/>
      <c r="G140" s="171"/>
      <c r="H140" s="171"/>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c r="CY140" s="74"/>
      <c r="CZ140" s="74"/>
      <c r="DA140" s="74"/>
      <c r="DB140" s="74"/>
      <c r="DC140" s="74"/>
      <c r="DD140" s="74"/>
      <c r="DE140" s="74"/>
      <c r="DF140" s="74"/>
      <c r="DG140" s="74"/>
      <c r="DH140" s="74"/>
      <c r="DI140" s="74"/>
      <c r="DJ140" s="74"/>
      <c r="DK140" s="74"/>
      <c r="DL140" s="74"/>
      <c r="DM140" s="74"/>
      <c r="DN140" s="74"/>
      <c r="DO140" s="74"/>
      <c r="DP140" s="74"/>
      <c r="DQ140" s="74"/>
      <c r="DR140" s="74"/>
      <c r="DS140" s="74"/>
      <c r="DT140" s="74"/>
      <c r="DU140" s="74"/>
      <c r="DV140" s="74"/>
      <c r="DW140" s="74"/>
      <c r="DX140" s="74"/>
      <c r="DY140" s="74"/>
      <c r="DZ140" s="74"/>
      <c r="EA140" s="74"/>
      <c r="EB140" s="74"/>
      <c r="EC140" s="74"/>
      <c r="ED140" s="74"/>
      <c r="EE140" s="74"/>
      <c r="EF140" s="74"/>
      <c r="EG140" s="74"/>
      <c r="EH140" s="74"/>
      <c r="EI140" s="74"/>
      <c r="EJ140" s="74"/>
      <c r="EK140" s="74"/>
      <c r="EL140" s="74"/>
      <c r="EM140" s="74"/>
      <c r="EN140" s="74"/>
      <c r="EO140" s="74"/>
      <c r="EP140" s="74"/>
      <c r="EQ140" s="74"/>
      <c r="ER140" s="74"/>
      <c r="ES140" s="74"/>
      <c r="ET140" s="74"/>
      <c r="EU140" s="74"/>
      <c r="EV140" s="74"/>
      <c r="EW140" s="74"/>
      <c r="EX140" s="74"/>
      <c r="EY140" s="74"/>
      <c r="EZ140" s="74"/>
      <c r="FA140" s="74"/>
    </row>
    <row r="141" spans="1:157" ht="63">
      <c r="B141" s="154" t="s">
        <v>1063</v>
      </c>
      <c r="C141" s="173" t="s">
        <v>391</v>
      </c>
      <c r="D141" s="180" t="s">
        <v>75</v>
      </c>
      <c r="E141" s="175" t="s">
        <v>26</v>
      </c>
      <c r="F141" s="176"/>
      <c r="G141" s="174"/>
      <c r="H141" s="178">
        <f>SUM(H142:H146)</f>
        <v>5.5088610000000005</v>
      </c>
    </row>
    <row r="142" spans="1:157">
      <c r="B142" s="161" t="s">
        <v>1064</v>
      </c>
      <c r="C142" s="93" t="s">
        <v>368</v>
      </c>
      <c r="D142" s="95" t="s">
        <v>365</v>
      </c>
      <c r="E142" s="92" t="s">
        <v>261</v>
      </c>
      <c r="F142" s="162">
        <v>6.0000000000000001E-3</v>
      </c>
      <c r="G142" s="96">
        <v>12.89</v>
      </c>
      <c r="H142" s="97">
        <f>F142*G142</f>
        <v>7.7340000000000006E-2</v>
      </c>
    </row>
    <row r="143" spans="1:157">
      <c r="B143" s="161" t="s">
        <v>1065</v>
      </c>
      <c r="C143" s="93" t="s">
        <v>356</v>
      </c>
      <c r="D143" s="95" t="s">
        <v>357</v>
      </c>
      <c r="E143" s="92" t="s">
        <v>261</v>
      </c>
      <c r="F143" s="162">
        <v>3.6700000000000003E-2</v>
      </c>
      <c r="G143" s="96">
        <v>15.72</v>
      </c>
      <c r="H143" s="97">
        <f>F143*G143</f>
        <v>0.5769240000000001</v>
      </c>
    </row>
    <row r="144" spans="1:157" ht="30">
      <c r="B144" s="161" t="s">
        <v>1066</v>
      </c>
      <c r="C144" s="93" t="s">
        <v>377</v>
      </c>
      <c r="D144" s="95" t="s">
        <v>378</v>
      </c>
      <c r="E144" s="92" t="s">
        <v>26</v>
      </c>
      <c r="F144" s="162">
        <f>1*1.1</f>
        <v>1.1000000000000001</v>
      </c>
      <c r="G144" s="96">
        <v>4.18</v>
      </c>
      <c r="H144" s="97">
        <f>F144*G144</f>
        <v>4.5979999999999999</v>
      </c>
    </row>
    <row r="145" spans="1:157">
      <c r="B145" s="161" t="s">
        <v>1067</v>
      </c>
      <c r="C145" s="93" t="s">
        <v>337</v>
      </c>
      <c r="D145" s="95" t="s">
        <v>338</v>
      </c>
      <c r="E145" s="92" t="s">
        <v>26</v>
      </c>
      <c r="F145" s="162">
        <f>0.025*1.1</f>
        <v>2.7500000000000004E-2</v>
      </c>
      <c r="G145" s="96">
        <v>7.55</v>
      </c>
      <c r="H145" s="97">
        <f>F145*G145</f>
        <v>0.20762500000000003</v>
      </c>
    </row>
    <row r="146" spans="1:157" ht="15.75" thickBot="1">
      <c r="B146" s="161" t="s">
        <v>1068</v>
      </c>
      <c r="C146" s="163" t="s">
        <v>371</v>
      </c>
      <c r="D146" s="121" t="s">
        <v>367</v>
      </c>
      <c r="E146" s="146" t="s">
        <v>21</v>
      </c>
      <c r="F146" s="164">
        <f>0.212*1.1</f>
        <v>0.23320000000000002</v>
      </c>
      <c r="G146" s="122">
        <v>0.21</v>
      </c>
      <c r="H146" s="123">
        <f>F146*G146</f>
        <v>4.8972000000000002E-2</v>
      </c>
    </row>
    <row r="147" spans="1:157" s="172" customFormat="1" ht="15.75" thickBot="1">
      <c r="A147" s="165"/>
      <c r="B147" s="166"/>
      <c r="C147" s="169"/>
      <c r="D147" s="168"/>
      <c r="E147" s="169"/>
      <c r="F147" s="170"/>
      <c r="G147" s="207"/>
      <c r="H147" s="171"/>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c r="CU147" s="74"/>
      <c r="CV147" s="74"/>
      <c r="CW147" s="74"/>
      <c r="CX147" s="74"/>
      <c r="CY147" s="74"/>
      <c r="CZ147" s="74"/>
      <c r="DA147" s="74"/>
      <c r="DB147" s="74"/>
      <c r="DC147" s="74"/>
      <c r="DD147" s="74"/>
      <c r="DE147" s="74"/>
      <c r="DF147" s="74"/>
      <c r="DG147" s="74"/>
      <c r="DH147" s="74"/>
      <c r="DI147" s="74"/>
      <c r="DJ147" s="74"/>
      <c r="DK147" s="74"/>
      <c r="DL147" s="74"/>
      <c r="DM147" s="74"/>
      <c r="DN147" s="74"/>
      <c r="DO147" s="74"/>
      <c r="DP147" s="74"/>
      <c r="DQ147" s="74"/>
      <c r="DR147" s="74"/>
      <c r="DS147" s="74"/>
      <c r="DT147" s="74"/>
      <c r="DU147" s="74"/>
      <c r="DV147" s="74"/>
      <c r="DW147" s="74"/>
      <c r="DX147" s="74"/>
      <c r="DY147" s="74"/>
      <c r="DZ147" s="74"/>
      <c r="EA147" s="74"/>
      <c r="EB147" s="74"/>
      <c r="EC147" s="74"/>
      <c r="ED147" s="74"/>
      <c r="EE147" s="74"/>
      <c r="EF147" s="74"/>
      <c r="EG147" s="74"/>
      <c r="EH147" s="74"/>
      <c r="EI147" s="74"/>
      <c r="EJ147" s="74"/>
      <c r="EK147" s="74"/>
      <c r="EL147" s="74"/>
      <c r="EM147" s="74"/>
      <c r="EN147" s="74"/>
      <c r="EO147" s="74"/>
      <c r="EP147" s="74"/>
      <c r="EQ147" s="74"/>
      <c r="ER147" s="74"/>
      <c r="ES147" s="74"/>
      <c r="ET147" s="74"/>
      <c r="EU147" s="74"/>
      <c r="EV147" s="74"/>
      <c r="EW147" s="74"/>
      <c r="EX147" s="74"/>
      <c r="EY147" s="74"/>
      <c r="EZ147" s="74"/>
      <c r="FA147" s="74"/>
    </row>
    <row r="148" spans="1:157" ht="16.5" thickBot="1">
      <c r="B148" s="208">
        <v>4</v>
      </c>
      <c r="C148" s="208"/>
      <c r="D148" s="209" t="s">
        <v>27</v>
      </c>
      <c r="E148" s="210"/>
      <c r="F148" s="211"/>
      <c r="G148" s="212"/>
      <c r="H148" s="193"/>
    </row>
    <row r="149" spans="1:157" ht="63">
      <c r="B149" s="194" t="s">
        <v>1069</v>
      </c>
      <c r="C149" s="195" t="s">
        <v>1728</v>
      </c>
      <c r="D149" s="156" t="s">
        <v>80</v>
      </c>
      <c r="E149" s="157" t="s">
        <v>24</v>
      </c>
      <c r="F149" s="196"/>
      <c r="G149" s="213"/>
      <c r="H149" s="160">
        <f>SUM(H150:H155)</f>
        <v>346.51945000000001</v>
      </c>
    </row>
    <row r="150" spans="1:157">
      <c r="B150" s="161" t="s">
        <v>1070</v>
      </c>
      <c r="C150" s="93" t="s">
        <v>322</v>
      </c>
      <c r="D150" s="95" t="s">
        <v>323</v>
      </c>
      <c r="E150" s="92" t="s">
        <v>261</v>
      </c>
      <c r="F150" s="162">
        <v>9.4E-2</v>
      </c>
      <c r="G150" s="96">
        <v>15.72</v>
      </c>
      <c r="H150" s="97">
        <f t="shared" ref="H150:H155" si="6">F150*G150</f>
        <v>1.4776800000000001</v>
      </c>
    </row>
    <row r="151" spans="1:157">
      <c r="B151" s="161" t="s">
        <v>1071</v>
      </c>
      <c r="C151" s="93" t="s">
        <v>358</v>
      </c>
      <c r="D151" s="95" t="s">
        <v>354</v>
      </c>
      <c r="E151" s="92" t="s">
        <v>261</v>
      </c>
      <c r="F151" s="162">
        <v>0.56499999999999995</v>
      </c>
      <c r="G151" s="96">
        <v>15.72</v>
      </c>
      <c r="H151" s="97">
        <f t="shared" si="6"/>
        <v>8.8818000000000001</v>
      </c>
    </row>
    <row r="152" spans="1:157">
      <c r="B152" s="161" t="s">
        <v>1072</v>
      </c>
      <c r="C152" s="93" t="s">
        <v>259</v>
      </c>
      <c r="D152" s="95" t="s">
        <v>260</v>
      </c>
      <c r="E152" s="92" t="s">
        <v>261</v>
      </c>
      <c r="F152" s="162">
        <v>0.63800000000000001</v>
      </c>
      <c r="G152" s="96">
        <v>12.91</v>
      </c>
      <c r="H152" s="97">
        <f t="shared" si="6"/>
        <v>8.23658</v>
      </c>
    </row>
    <row r="153" spans="1:157" ht="30">
      <c r="B153" s="161" t="s">
        <v>1073</v>
      </c>
      <c r="C153" s="93" t="s">
        <v>359</v>
      </c>
      <c r="D153" s="95" t="s">
        <v>360</v>
      </c>
      <c r="E153" s="92" t="s">
        <v>258</v>
      </c>
      <c r="F153" s="162">
        <v>5.6000000000000001E-2</v>
      </c>
      <c r="G153" s="96">
        <v>2.38</v>
      </c>
      <c r="H153" s="97">
        <f t="shared" si="6"/>
        <v>0.13328000000000001</v>
      </c>
    </row>
    <row r="154" spans="1:157" ht="30">
      <c r="B154" s="161" t="s">
        <v>1074</v>
      </c>
      <c r="C154" s="93" t="s">
        <v>380</v>
      </c>
      <c r="D154" s="95" t="s">
        <v>381</v>
      </c>
      <c r="E154" s="92" t="s">
        <v>347</v>
      </c>
      <c r="F154" s="162">
        <v>0.13300000000000001</v>
      </c>
      <c r="G154" s="96">
        <v>1.58</v>
      </c>
      <c r="H154" s="97">
        <f t="shared" si="6"/>
        <v>0.21014000000000002</v>
      </c>
    </row>
    <row r="155" spans="1:157" ht="30.75" thickBot="1">
      <c r="B155" s="161" t="s">
        <v>1075</v>
      </c>
      <c r="C155" s="163" t="s">
        <v>361</v>
      </c>
      <c r="D155" s="121" t="s">
        <v>382</v>
      </c>
      <c r="E155" s="146" t="s">
        <v>24</v>
      </c>
      <c r="F155" s="164">
        <v>1.103</v>
      </c>
      <c r="G155" s="122">
        <v>296.99</v>
      </c>
      <c r="H155" s="123">
        <f t="shared" si="6"/>
        <v>327.57997</v>
      </c>
    </row>
    <row r="156" spans="1:157" s="172" customFormat="1" ht="16.5" thickBot="1">
      <c r="A156" s="165"/>
      <c r="B156" s="166"/>
      <c r="C156" s="214"/>
      <c r="D156" s="215"/>
      <c r="E156" s="214"/>
      <c r="F156" s="170"/>
      <c r="G156" s="171"/>
      <c r="H156" s="171"/>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M156" s="74"/>
      <c r="BN156" s="74"/>
      <c r="BO156" s="74"/>
      <c r="BP156" s="74"/>
      <c r="BQ156" s="74"/>
      <c r="BR156" s="74"/>
      <c r="BS156" s="74"/>
      <c r="BT156" s="74"/>
      <c r="BU156" s="74"/>
      <c r="BV156" s="74"/>
      <c r="BW156" s="74"/>
      <c r="BX156" s="74"/>
      <c r="BY156" s="74"/>
      <c r="BZ156" s="74"/>
      <c r="CA156" s="74"/>
      <c r="CB156" s="74"/>
      <c r="CC156" s="74"/>
      <c r="CD156" s="74"/>
      <c r="CE156" s="74"/>
      <c r="CF156" s="74"/>
      <c r="CG156" s="74"/>
      <c r="CH156" s="74"/>
      <c r="CI156" s="74"/>
      <c r="CJ156" s="74"/>
      <c r="CK156" s="74"/>
      <c r="CL156" s="74"/>
      <c r="CM156" s="74"/>
      <c r="CN156" s="74"/>
      <c r="CO156" s="74"/>
      <c r="CP156" s="74"/>
      <c r="CQ156" s="74"/>
      <c r="CR156" s="74"/>
      <c r="CS156" s="74"/>
      <c r="CT156" s="74"/>
      <c r="CU156" s="74"/>
      <c r="CV156" s="74"/>
      <c r="CW156" s="74"/>
      <c r="CX156" s="74"/>
      <c r="CY156" s="74"/>
      <c r="CZ156" s="74"/>
      <c r="DA156" s="74"/>
      <c r="DB156" s="74"/>
      <c r="DC156" s="74"/>
      <c r="DD156" s="74"/>
      <c r="DE156" s="74"/>
      <c r="DF156" s="74"/>
      <c r="DG156" s="74"/>
      <c r="DH156" s="74"/>
      <c r="DI156" s="74"/>
      <c r="DJ156" s="74"/>
      <c r="DK156" s="74"/>
      <c r="DL156" s="74"/>
      <c r="DM156" s="74"/>
      <c r="DN156" s="74"/>
      <c r="DO156" s="74"/>
      <c r="DP156" s="74"/>
      <c r="DQ156" s="74"/>
      <c r="DR156" s="74"/>
      <c r="DS156" s="74"/>
      <c r="DT156" s="74"/>
      <c r="DU156" s="74"/>
      <c r="DV156" s="74"/>
      <c r="DW156" s="74"/>
      <c r="DX156" s="74"/>
      <c r="DY156" s="74"/>
      <c r="DZ156" s="74"/>
      <c r="EA156" s="74"/>
      <c r="EB156" s="74"/>
      <c r="EC156" s="74"/>
      <c r="ED156" s="74"/>
      <c r="EE156" s="74"/>
      <c r="EF156" s="74"/>
      <c r="EG156" s="74"/>
      <c r="EH156" s="74"/>
      <c r="EI156" s="74"/>
      <c r="EJ156" s="74"/>
      <c r="EK156" s="74"/>
      <c r="EL156" s="74"/>
      <c r="EM156" s="74"/>
      <c r="EN156" s="74"/>
      <c r="EO156" s="74"/>
      <c r="EP156" s="74"/>
      <c r="EQ156" s="74"/>
      <c r="ER156" s="74"/>
      <c r="ES156" s="74"/>
      <c r="ET156" s="74"/>
      <c r="EU156" s="74"/>
      <c r="EV156" s="74"/>
      <c r="EW156" s="74"/>
      <c r="EX156" s="74"/>
      <c r="EY156" s="74"/>
      <c r="EZ156" s="74"/>
      <c r="FA156" s="74"/>
    </row>
    <row r="157" spans="1:157" ht="47.25">
      <c r="B157" s="154" t="s">
        <v>1076</v>
      </c>
      <c r="C157" s="173" t="s">
        <v>383</v>
      </c>
      <c r="D157" s="180" t="s">
        <v>81</v>
      </c>
      <c r="E157" s="175" t="s">
        <v>24</v>
      </c>
      <c r="F157" s="176"/>
      <c r="G157" s="174"/>
      <c r="H157" s="178">
        <f>SUM(H158:H163)</f>
        <v>349.59406999999999</v>
      </c>
    </row>
    <row r="158" spans="1:157">
      <c r="B158" s="161" t="s">
        <v>1077</v>
      </c>
      <c r="C158" s="93" t="s">
        <v>322</v>
      </c>
      <c r="D158" s="95" t="s">
        <v>323</v>
      </c>
      <c r="E158" s="92" t="s">
        <v>261</v>
      </c>
      <c r="F158" s="162">
        <v>0.19900000000000001</v>
      </c>
      <c r="G158" s="96">
        <v>15.72</v>
      </c>
      <c r="H158" s="97">
        <f t="shared" ref="H158:H163" si="7">F158*G158</f>
        <v>3.1282800000000002</v>
      </c>
    </row>
    <row r="159" spans="1:157">
      <c r="B159" s="161" t="s">
        <v>1078</v>
      </c>
      <c r="C159" s="93" t="s">
        <v>358</v>
      </c>
      <c r="D159" s="95" t="s">
        <v>354</v>
      </c>
      <c r="E159" s="92" t="s">
        <v>261</v>
      </c>
      <c r="F159" s="162">
        <v>0.19900000000000001</v>
      </c>
      <c r="G159" s="96">
        <v>15.72</v>
      </c>
      <c r="H159" s="97">
        <f t="shared" si="7"/>
        <v>3.1282800000000002</v>
      </c>
    </row>
    <row r="160" spans="1:157">
      <c r="B160" s="161" t="s">
        <v>1079</v>
      </c>
      <c r="C160" s="93" t="s">
        <v>259</v>
      </c>
      <c r="D160" s="95" t="s">
        <v>260</v>
      </c>
      <c r="E160" s="92" t="s">
        <v>261</v>
      </c>
      <c r="F160" s="162">
        <v>1.1919999999999999</v>
      </c>
      <c r="G160" s="96">
        <v>12.91</v>
      </c>
      <c r="H160" s="97">
        <f t="shared" si="7"/>
        <v>15.388719999999999</v>
      </c>
    </row>
    <row r="161" spans="1:157" ht="30">
      <c r="B161" s="161" t="s">
        <v>1080</v>
      </c>
      <c r="C161" s="93" t="s">
        <v>359</v>
      </c>
      <c r="D161" s="95" t="s">
        <v>360</v>
      </c>
      <c r="E161" s="92" t="s">
        <v>258</v>
      </c>
      <c r="F161" s="162">
        <v>6.8000000000000005E-2</v>
      </c>
      <c r="G161" s="96">
        <v>2.38</v>
      </c>
      <c r="H161" s="97">
        <f t="shared" si="7"/>
        <v>0.16184000000000001</v>
      </c>
    </row>
    <row r="162" spans="1:157" ht="30">
      <c r="B162" s="161" t="s">
        <v>1081</v>
      </c>
      <c r="C162" s="93" t="s">
        <v>380</v>
      </c>
      <c r="D162" s="95" t="s">
        <v>381</v>
      </c>
      <c r="E162" s="92" t="s">
        <v>347</v>
      </c>
      <c r="F162" s="162">
        <v>0.13100000000000001</v>
      </c>
      <c r="G162" s="96">
        <v>1.58</v>
      </c>
      <c r="H162" s="97">
        <f t="shared" si="7"/>
        <v>0.20698000000000003</v>
      </c>
    </row>
    <row r="163" spans="1:157" ht="30.75" thickBot="1">
      <c r="B163" s="161" t="s">
        <v>1082</v>
      </c>
      <c r="C163" s="163" t="s">
        <v>361</v>
      </c>
      <c r="D163" s="121" t="s">
        <v>384</v>
      </c>
      <c r="E163" s="146" t="s">
        <v>24</v>
      </c>
      <c r="F163" s="164">
        <v>1.103</v>
      </c>
      <c r="G163" s="122">
        <v>296.99</v>
      </c>
      <c r="H163" s="123">
        <f t="shared" si="7"/>
        <v>327.57997</v>
      </c>
    </row>
    <row r="164" spans="1:157" s="172" customFormat="1" ht="15.75" thickBot="1">
      <c r="A164" s="165"/>
      <c r="B164" s="166"/>
      <c r="C164" s="169"/>
      <c r="D164" s="168"/>
      <c r="E164" s="169"/>
      <c r="F164" s="170"/>
      <c r="G164" s="171"/>
      <c r="H164" s="171"/>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c r="BI164" s="74"/>
      <c r="BJ164" s="74"/>
      <c r="BK164" s="74"/>
      <c r="BL164" s="74"/>
      <c r="BM164" s="74"/>
      <c r="BN164" s="74"/>
      <c r="BO164" s="74"/>
      <c r="BP164" s="74"/>
      <c r="BQ164" s="74"/>
      <c r="BR164" s="74"/>
      <c r="BS164" s="74"/>
      <c r="BT164" s="74"/>
      <c r="BU164" s="74"/>
      <c r="BV164" s="74"/>
      <c r="BW164" s="74"/>
      <c r="BX164" s="74"/>
      <c r="BY164" s="74"/>
      <c r="BZ164" s="74"/>
      <c r="CA164" s="74"/>
      <c r="CB164" s="74"/>
      <c r="CC164" s="74"/>
      <c r="CD164" s="74"/>
      <c r="CE164" s="74"/>
      <c r="CF164" s="74"/>
      <c r="CG164" s="74"/>
      <c r="CH164" s="74"/>
      <c r="CI164" s="74"/>
      <c r="CJ164" s="74"/>
      <c r="CK164" s="74"/>
      <c r="CL164" s="74"/>
      <c r="CM164" s="74"/>
      <c r="CN164" s="74"/>
      <c r="CO164" s="74"/>
      <c r="CP164" s="74"/>
      <c r="CQ164" s="74"/>
      <c r="CR164" s="74"/>
      <c r="CS164" s="74"/>
      <c r="CT164" s="74"/>
      <c r="CU164" s="74"/>
      <c r="CV164" s="74"/>
      <c r="CW164" s="74"/>
      <c r="CX164" s="74"/>
      <c r="CY164" s="74"/>
      <c r="CZ164" s="74"/>
      <c r="DA164" s="74"/>
      <c r="DB164" s="74"/>
      <c r="DC164" s="74"/>
      <c r="DD164" s="74"/>
      <c r="DE164" s="74"/>
      <c r="DF164" s="74"/>
      <c r="DG164" s="74"/>
      <c r="DH164" s="74"/>
      <c r="DI164" s="74"/>
      <c r="DJ164" s="74"/>
      <c r="DK164" s="74"/>
      <c r="DL164" s="74"/>
      <c r="DM164" s="74"/>
      <c r="DN164" s="74"/>
      <c r="DO164" s="74"/>
      <c r="DP164" s="74"/>
      <c r="DQ164" s="74"/>
      <c r="DR164" s="74"/>
      <c r="DS164" s="74"/>
      <c r="DT164" s="74"/>
      <c r="DU164" s="74"/>
      <c r="DV164" s="74"/>
      <c r="DW164" s="74"/>
      <c r="DX164" s="74"/>
      <c r="DY164" s="74"/>
      <c r="DZ164" s="74"/>
      <c r="EA164" s="74"/>
      <c r="EB164" s="74"/>
      <c r="EC164" s="74"/>
      <c r="ED164" s="74"/>
      <c r="EE164" s="74"/>
      <c r="EF164" s="74"/>
      <c r="EG164" s="74"/>
      <c r="EH164" s="74"/>
      <c r="EI164" s="74"/>
      <c r="EJ164" s="74"/>
      <c r="EK164" s="74"/>
      <c r="EL164" s="74"/>
      <c r="EM164" s="74"/>
      <c r="EN164" s="74"/>
      <c r="EO164" s="74"/>
      <c r="EP164" s="74"/>
      <c r="EQ164" s="74"/>
      <c r="ER164" s="74"/>
      <c r="ES164" s="74"/>
      <c r="ET164" s="74"/>
      <c r="EU164" s="74"/>
      <c r="EV164" s="74"/>
      <c r="EW164" s="74"/>
      <c r="EX164" s="74"/>
      <c r="EY164" s="74"/>
      <c r="EZ164" s="74"/>
      <c r="FA164" s="74"/>
    </row>
    <row r="165" spans="1:157" ht="47.25">
      <c r="B165" s="154" t="s">
        <v>1083</v>
      </c>
      <c r="C165" s="173" t="s">
        <v>417</v>
      </c>
      <c r="D165" s="180" t="s">
        <v>85</v>
      </c>
      <c r="E165" s="175" t="s">
        <v>26</v>
      </c>
      <c r="F165" s="176"/>
      <c r="G165" s="174"/>
      <c r="H165" s="178">
        <f>SUM(H166:H170)</f>
        <v>10.714034</v>
      </c>
    </row>
    <row r="166" spans="1:157">
      <c r="B166" s="161" t="s">
        <v>1084</v>
      </c>
      <c r="C166" s="93" t="s">
        <v>368</v>
      </c>
      <c r="D166" s="95" t="s">
        <v>365</v>
      </c>
      <c r="E166" s="92" t="s">
        <v>261</v>
      </c>
      <c r="F166" s="162">
        <v>2.0299999999999999E-2</v>
      </c>
      <c r="G166" s="96">
        <v>12.89</v>
      </c>
      <c r="H166" s="97">
        <f>F166*G166</f>
        <v>0.26166699999999998</v>
      </c>
    </row>
    <row r="167" spans="1:157">
      <c r="B167" s="161" t="s">
        <v>1085</v>
      </c>
      <c r="C167" s="93" t="s">
        <v>356</v>
      </c>
      <c r="D167" s="95" t="s">
        <v>357</v>
      </c>
      <c r="E167" s="92" t="s">
        <v>261</v>
      </c>
      <c r="F167" s="162">
        <v>0.1241</v>
      </c>
      <c r="G167" s="96">
        <v>15.72</v>
      </c>
      <c r="H167" s="97">
        <f>F167*G167</f>
        <v>1.950852</v>
      </c>
    </row>
    <row r="168" spans="1:157" ht="30">
      <c r="B168" s="161" t="s">
        <v>1086</v>
      </c>
      <c r="C168" s="93" t="s">
        <v>385</v>
      </c>
      <c r="D168" s="95" t="s">
        <v>366</v>
      </c>
      <c r="E168" s="92" t="s">
        <v>26</v>
      </c>
      <c r="F168" s="162">
        <f>1*1.1</f>
        <v>1.1000000000000001</v>
      </c>
      <c r="G168" s="96">
        <v>7.29</v>
      </c>
      <c r="H168" s="97">
        <f>F168*G168</f>
        <v>8.0190000000000001</v>
      </c>
    </row>
    <row r="169" spans="1:157">
      <c r="B169" s="161" t="s">
        <v>1087</v>
      </c>
      <c r="C169" s="93" t="s">
        <v>337</v>
      </c>
      <c r="D169" s="95" t="s">
        <v>338</v>
      </c>
      <c r="E169" s="92" t="s">
        <v>26</v>
      </c>
      <c r="F169" s="162">
        <f>0.025*1.1</f>
        <v>2.7500000000000004E-2</v>
      </c>
      <c r="G169" s="96">
        <v>7.55</v>
      </c>
      <c r="H169" s="97">
        <f>F169*G169</f>
        <v>0.20762500000000003</v>
      </c>
    </row>
    <row r="170" spans="1:157" ht="15.75" thickBot="1">
      <c r="B170" s="161" t="s">
        <v>1088</v>
      </c>
      <c r="C170" s="163" t="s">
        <v>371</v>
      </c>
      <c r="D170" s="121" t="s">
        <v>386</v>
      </c>
      <c r="E170" s="146" t="s">
        <v>21</v>
      </c>
      <c r="F170" s="164">
        <f>1.19*1.1</f>
        <v>1.3089999999999999</v>
      </c>
      <c r="G170" s="122">
        <v>0.21</v>
      </c>
      <c r="H170" s="123">
        <f>F170*G170</f>
        <v>0.27488999999999997</v>
      </c>
    </row>
    <row r="171" spans="1:157" s="172" customFormat="1" ht="15.75" thickBot="1">
      <c r="A171" s="165"/>
      <c r="B171" s="166"/>
      <c r="C171" s="169"/>
      <c r="D171" s="168"/>
      <c r="E171" s="169"/>
      <c r="F171" s="170"/>
      <c r="G171" s="171"/>
      <c r="H171" s="171"/>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74"/>
      <c r="BR171" s="74"/>
      <c r="BS171" s="74"/>
      <c r="BT171" s="74"/>
      <c r="BU171" s="74"/>
      <c r="BV171" s="74"/>
      <c r="BW171" s="74"/>
      <c r="BX171" s="74"/>
      <c r="BY171" s="74"/>
      <c r="BZ171" s="74"/>
      <c r="CA171" s="74"/>
      <c r="CB171" s="74"/>
      <c r="CC171" s="74"/>
      <c r="CD171" s="74"/>
      <c r="CE171" s="74"/>
      <c r="CF171" s="74"/>
      <c r="CG171" s="74"/>
      <c r="CH171" s="74"/>
      <c r="CI171" s="74"/>
      <c r="CJ171" s="74"/>
      <c r="CK171" s="74"/>
      <c r="CL171" s="74"/>
      <c r="CM171" s="74"/>
      <c r="CN171" s="74"/>
      <c r="CO171" s="74"/>
      <c r="CP171" s="74"/>
      <c r="CQ171" s="74"/>
      <c r="CR171" s="74"/>
      <c r="CS171" s="74"/>
      <c r="CT171" s="74"/>
      <c r="CU171" s="74"/>
      <c r="CV171" s="74"/>
      <c r="CW171" s="74"/>
      <c r="CX171" s="74"/>
      <c r="CY171" s="74"/>
      <c r="CZ171" s="74"/>
      <c r="DA171" s="74"/>
      <c r="DB171" s="74"/>
      <c r="DC171" s="74"/>
      <c r="DD171" s="74"/>
      <c r="DE171" s="74"/>
      <c r="DF171" s="74"/>
      <c r="DG171" s="74"/>
      <c r="DH171" s="74"/>
      <c r="DI171" s="74"/>
      <c r="DJ171" s="74"/>
      <c r="DK171" s="74"/>
      <c r="DL171" s="74"/>
      <c r="DM171" s="74"/>
      <c r="DN171" s="74"/>
      <c r="DO171" s="74"/>
      <c r="DP171" s="74"/>
      <c r="DQ171" s="74"/>
      <c r="DR171" s="74"/>
      <c r="DS171" s="74"/>
      <c r="DT171" s="74"/>
      <c r="DU171" s="74"/>
      <c r="DV171" s="74"/>
      <c r="DW171" s="74"/>
      <c r="DX171" s="74"/>
      <c r="DY171" s="74"/>
      <c r="DZ171" s="74"/>
      <c r="EA171" s="74"/>
      <c r="EB171" s="74"/>
      <c r="EC171" s="74"/>
      <c r="ED171" s="74"/>
      <c r="EE171" s="74"/>
      <c r="EF171" s="74"/>
      <c r="EG171" s="74"/>
      <c r="EH171" s="74"/>
      <c r="EI171" s="74"/>
      <c r="EJ171" s="74"/>
      <c r="EK171" s="74"/>
      <c r="EL171" s="74"/>
      <c r="EM171" s="74"/>
      <c r="EN171" s="74"/>
      <c r="EO171" s="74"/>
      <c r="EP171" s="74"/>
      <c r="EQ171" s="74"/>
      <c r="ER171" s="74"/>
      <c r="ES171" s="74"/>
      <c r="ET171" s="74"/>
      <c r="EU171" s="74"/>
      <c r="EV171" s="74"/>
      <c r="EW171" s="74"/>
      <c r="EX171" s="74"/>
      <c r="EY171" s="74"/>
      <c r="EZ171" s="74"/>
      <c r="FA171" s="74"/>
    </row>
    <row r="172" spans="1:157" ht="47.25">
      <c r="B172" s="154" t="s">
        <v>1089</v>
      </c>
      <c r="C172" s="173" t="s">
        <v>423</v>
      </c>
      <c r="D172" s="180" t="s">
        <v>89</v>
      </c>
      <c r="E172" s="175" t="s">
        <v>26</v>
      </c>
      <c r="F172" s="176"/>
      <c r="G172" s="174"/>
      <c r="H172" s="178">
        <f>SUM(H173:H177)</f>
        <v>7.7768970000000008</v>
      </c>
    </row>
    <row r="173" spans="1:157">
      <c r="B173" s="161" t="s">
        <v>1090</v>
      </c>
      <c r="C173" s="93" t="s">
        <v>368</v>
      </c>
      <c r="D173" s="95" t="s">
        <v>365</v>
      </c>
      <c r="E173" s="92" t="s">
        <v>261</v>
      </c>
      <c r="F173" s="162">
        <v>1.15E-2</v>
      </c>
      <c r="G173" s="96">
        <v>12.89</v>
      </c>
      <c r="H173" s="97">
        <f>F173*G173</f>
        <v>0.14823500000000001</v>
      </c>
    </row>
    <row r="174" spans="1:157">
      <c r="B174" s="161" t="s">
        <v>1091</v>
      </c>
      <c r="C174" s="93" t="s">
        <v>356</v>
      </c>
      <c r="D174" s="95" t="s">
        <v>357</v>
      </c>
      <c r="E174" s="92" t="s">
        <v>261</v>
      </c>
      <c r="F174" s="162">
        <v>7.0699999999999999E-2</v>
      </c>
      <c r="G174" s="96">
        <v>15.72</v>
      </c>
      <c r="H174" s="97">
        <f>F174*G174</f>
        <v>1.1114040000000001</v>
      </c>
    </row>
    <row r="175" spans="1:157" ht="30">
      <c r="B175" s="161" t="s">
        <v>1092</v>
      </c>
      <c r="C175" s="93" t="s">
        <v>389</v>
      </c>
      <c r="D175" s="95" t="s">
        <v>390</v>
      </c>
      <c r="E175" s="92" t="s">
        <v>26</v>
      </c>
      <c r="F175" s="162">
        <f>1*1.1</f>
        <v>1.1000000000000001</v>
      </c>
      <c r="G175" s="96">
        <v>5.58</v>
      </c>
      <c r="H175" s="97">
        <f>F175*G175</f>
        <v>6.1380000000000008</v>
      </c>
    </row>
    <row r="176" spans="1:157">
      <c r="B176" s="161" t="s">
        <v>1093</v>
      </c>
      <c r="C176" s="93" t="s">
        <v>337</v>
      </c>
      <c r="D176" s="95" t="s">
        <v>338</v>
      </c>
      <c r="E176" s="92" t="s">
        <v>26</v>
      </c>
      <c r="F176" s="162">
        <f>0.025*1.1</f>
        <v>2.7500000000000004E-2</v>
      </c>
      <c r="G176" s="96">
        <v>7.55</v>
      </c>
      <c r="H176" s="97">
        <f>F176*G176</f>
        <v>0.20762500000000003</v>
      </c>
    </row>
    <row r="177" spans="1:157" ht="15.75" thickBot="1">
      <c r="B177" s="161" t="s">
        <v>1094</v>
      </c>
      <c r="C177" s="163" t="s">
        <v>371</v>
      </c>
      <c r="D177" s="121" t="s">
        <v>386</v>
      </c>
      <c r="E177" s="146" t="s">
        <v>21</v>
      </c>
      <c r="F177" s="164">
        <f>0.743*1.1</f>
        <v>0.81730000000000003</v>
      </c>
      <c r="G177" s="122">
        <v>0.21</v>
      </c>
      <c r="H177" s="123">
        <f>F177*G177</f>
        <v>0.17163300000000001</v>
      </c>
    </row>
    <row r="178" spans="1:157" s="172" customFormat="1" ht="15.75" thickBot="1">
      <c r="A178" s="165"/>
      <c r="B178" s="166"/>
      <c r="C178" s="169"/>
      <c r="D178" s="168"/>
      <c r="E178" s="169"/>
      <c r="F178" s="170"/>
      <c r="G178" s="171"/>
      <c r="H178" s="171"/>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c r="BI178" s="74"/>
      <c r="BJ178" s="74"/>
      <c r="BK178" s="74"/>
      <c r="BL178" s="74"/>
      <c r="BM178" s="74"/>
      <c r="BN178" s="74"/>
      <c r="BO178" s="74"/>
      <c r="BP178" s="74"/>
      <c r="BQ178" s="74"/>
      <c r="BR178" s="74"/>
      <c r="BS178" s="74"/>
      <c r="BT178" s="74"/>
      <c r="BU178" s="74"/>
      <c r="BV178" s="74"/>
      <c r="BW178" s="74"/>
      <c r="BX178" s="74"/>
      <c r="BY178" s="74"/>
      <c r="BZ178" s="74"/>
      <c r="CA178" s="74"/>
      <c r="CB178" s="74"/>
      <c r="CC178" s="74"/>
      <c r="CD178" s="74"/>
      <c r="CE178" s="74"/>
      <c r="CF178" s="74"/>
      <c r="CG178" s="74"/>
      <c r="CH178" s="74"/>
      <c r="CI178" s="74"/>
      <c r="CJ178" s="74"/>
      <c r="CK178" s="74"/>
      <c r="CL178" s="74"/>
      <c r="CM178" s="74"/>
      <c r="CN178" s="74"/>
      <c r="CO178" s="74"/>
      <c r="CP178" s="74"/>
      <c r="CQ178" s="74"/>
      <c r="CR178" s="74"/>
      <c r="CS178" s="74"/>
      <c r="CT178" s="74"/>
      <c r="CU178" s="74"/>
      <c r="CV178" s="74"/>
      <c r="CW178" s="74"/>
      <c r="CX178" s="74"/>
      <c r="CY178" s="74"/>
      <c r="CZ178" s="74"/>
      <c r="DA178" s="74"/>
      <c r="DB178" s="74"/>
      <c r="DC178" s="74"/>
      <c r="DD178" s="74"/>
      <c r="DE178" s="74"/>
      <c r="DF178" s="74"/>
      <c r="DG178" s="74"/>
      <c r="DH178" s="74"/>
      <c r="DI178" s="74"/>
      <c r="DJ178" s="74"/>
      <c r="DK178" s="74"/>
      <c r="DL178" s="74"/>
      <c r="DM178" s="74"/>
      <c r="DN178" s="74"/>
      <c r="DO178" s="74"/>
      <c r="DP178" s="74"/>
      <c r="DQ178" s="74"/>
      <c r="DR178" s="74"/>
      <c r="DS178" s="74"/>
      <c r="DT178" s="74"/>
      <c r="DU178" s="74"/>
      <c r="DV178" s="74"/>
      <c r="DW178" s="74"/>
      <c r="DX178" s="74"/>
      <c r="DY178" s="74"/>
      <c r="DZ178" s="74"/>
      <c r="EA178" s="74"/>
      <c r="EB178" s="74"/>
      <c r="EC178" s="74"/>
      <c r="ED178" s="74"/>
      <c r="EE178" s="74"/>
      <c r="EF178" s="74"/>
      <c r="EG178" s="74"/>
      <c r="EH178" s="74"/>
      <c r="EI178" s="74"/>
      <c r="EJ178" s="74"/>
      <c r="EK178" s="74"/>
      <c r="EL178" s="74"/>
      <c r="EM178" s="74"/>
      <c r="EN178" s="74"/>
      <c r="EO178" s="74"/>
      <c r="EP178" s="74"/>
      <c r="EQ178" s="74"/>
      <c r="ER178" s="74"/>
      <c r="ES178" s="74"/>
      <c r="ET178" s="74"/>
      <c r="EU178" s="74"/>
      <c r="EV178" s="74"/>
      <c r="EW178" s="74"/>
      <c r="EX178" s="74"/>
      <c r="EY178" s="74"/>
      <c r="EZ178" s="74"/>
      <c r="FA178" s="74"/>
    </row>
    <row r="179" spans="1:157" ht="47.25">
      <c r="B179" s="154" t="s">
        <v>1095</v>
      </c>
      <c r="C179" s="173" t="s">
        <v>441</v>
      </c>
      <c r="D179" s="180" t="s">
        <v>90</v>
      </c>
      <c r="E179" s="175" t="s">
        <v>26</v>
      </c>
      <c r="F179" s="176"/>
      <c r="G179" s="174"/>
      <c r="H179" s="178">
        <f>SUM(H180:H184)</f>
        <v>7.9525000000000006</v>
      </c>
    </row>
    <row r="180" spans="1:157">
      <c r="B180" s="161" t="s">
        <v>1096</v>
      </c>
      <c r="C180" s="93" t="s">
        <v>368</v>
      </c>
      <c r="D180" s="95" t="s">
        <v>365</v>
      </c>
      <c r="E180" s="92" t="s">
        <v>261</v>
      </c>
      <c r="F180" s="162">
        <v>8.6E-3</v>
      </c>
      <c r="G180" s="96">
        <v>12.89</v>
      </c>
      <c r="H180" s="97">
        <f>F180*G180</f>
        <v>0.11085400000000001</v>
      </c>
    </row>
    <row r="181" spans="1:157">
      <c r="B181" s="161" t="s">
        <v>1097</v>
      </c>
      <c r="C181" s="93" t="s">
        <v>356</v>
      </c>
      <c r="D181" s="95" t="s">
        <v>357</v>
      </c>
      <c r="E181" s="92" t="s">
        <v>261</v>
      </c>
      <c r="F181" s="162">
        <v>5.2900000000000003E-2</v>
      </c>
      <c r="G181" s="96">
        <v>15.72</v>
      </c>
      <c r="H181" s="97">
        <f>F181*G181</f>
        <v>0.8315880000000001</v>
      </c>
    </row>
    <row r="182" spans="1:157" ht="30">
      <c r="B182" s="161" t="s">
        <v>1098</v>
      </c>
      <c r="C182" s="93" t="s">
        <v>373</v>
      </c>
      <c r="D182" s="95" t="s">
        <v>374</v>
      </c>
      <c r="E182" s="92" t="s">
        <v>26</v>
      </c>
      <c r="F182" s="162">
        <f>1*1.1</f>
        <v>1.1000000000000001</v>
      </c>
      <c r="G182" s="96">
        <v>6.07</v>
      </c>
      <c r="H182" s="97">
        <f>F182*G182</f>
        <v>6.6770000000000005</v>
      </c>
    </row>
    <row r="183" spans="1:157">
      <c r="B183" s="161" t="s">
        <v>1099</v>
      </c>
      <c r="C183" s="93" t="s">
        <v>337</v>
      </c>
      <c r="D183" s="95" t="s">
        <v>338</v>
      </c>
      <c r="E183" s="92" t="s">
        <v>26</v>
      </c>
      <c r="F183" s="162">
        <f>0.025*1.1</f>
        <v>2.7500000000000004E-2</v>
      </c>
      <c r="G183" s="96">
        <v>7.55</v>
      </c>
      <c r="H183" s="97">
        <f>F183*G183</f>
        <v>0.20762500000000003</v>
      </c>
    </row>
    <row r="184" spans="1:157" ht="15.75" thickBot="1">
      <c r="B184" s="161" t="s">
        <v>1100</v>
      </c>
      <c r="C184" s="163" t="s">
        <v>371</v>
      </c>
      <c r="D184" s="121" t="s">
        <v>386</v>
      </c>
      <c r="E184" s="146" t="s">
        <v>21</v>
      </c>
      <c r="F184" s="164">
        <f>0.543*1.1</f>
        <v>0.59730000000000005</v>
      </c>
      <c r="G184" s="122">
        <v>0.21</v>
      </c>
      <c r="H184" s="123">
        <f>F184*G184</f>
        <v>0.12543300000000002</v>
      </c>
    </row>
    <row r="185" spans="1:157" s="172" customFormat="1" ht="15.75" thickBot="1">
      <c r="A185" s="165"/>
      <c r="B185" s="166"/>
      <c r="C185" s="169"/>
      <c r="D185" s="168"/>
      <c r="E185" s="169"/>
      <c r="F185" s="170"/>
      <c r="G185" s="171"/>
      <c r="H185" s="171"/>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c r="BI185" s="74"/>
      <c r="BJ185" s="74"/>
      <c r="BK185" s="74"/>
      <c r="BL185" s="74"/>
      <c r="BM185" s="74"/>
      <c r="BN185" s="74"/>
      <c r="BO185" s="74"/>
      <c r="BP185" s="74"/>
      <c r="BQ185" s="74"/>
      <c r="BR185" s="74"/>
      <c r="BS185" s="74"/>
      <c r="BT185" s="74"/>
      <c r="BU185" s="74"/>
      <c r="BV185" s="74"/>
      <c r="BW185" s="74"/>
      <c r="BX185" s="74"/>
      <c r="BY185" s="74"/>
      <c r="BZ185" s="74"/>
      <c r="CA185" s="74"/>
      <c r="CB185" s="74"/>
      <c r="CC185" s="74"/>
      <c r="CD185" s="74"/>
      <c r="CE185" s="74"/>
      <c r="CF185" s="74"/>
      <c r="CG185" s="74"/>
      <c r="CH185" s="74"/>
      <c r="CI185" s="74"/>
      <c r="CJ185" s="74"/>
      <c r="CK185" s="74"/>
      <c r="CL185" s="74"/>
      <c r="CM185" s="74"/>
      <c r="CN185" s="74"/>
      <c r="CO185" s="74"/>
      <c r="CP185" s="74"/>
      <c r="CQ185" s="74"/>
      <c r="CR185" s="74"/>
      <c r="CS185" s="74"/>
      <c r="CT185" s="74"/>
      <c r="CU185" s="74"/>
      <c r="CV185" s="74"/>
      <c r="CW185" s="74"/>
      <c r="CX185" s="74"/>
      <c r="CY185" s="74"/>
      <c r="CZ185" s="74"/>
      <c r="DA185" s="74"/>
      <c r="DB185" s="74"/>
      <c r="DC185" s="74"/>
      <c r="DD185" s="74"/>
      <c r="DE185" s="74"/>
      <c r="DF185" s="74"/>
      <c r="DG185" s="74"/>
      <c r="DH185" s="74"/>
      <c r="DI185" s="74"/>
      <c r="DJ185" s="74"/>
      <c r="DK185" s="74"/>
      <c r="DL185" s="74"/>
      <c r="DM185" s="74"/>
      <c r="DN185" s="74"/>
      <c r="DO185" s="74"/>
      <c r="DP185" s="74"/>
      <c r="DQ185" s="74"/>
      <c r="DR185" s="74"/>
      <c r="DS185" s="74"/>
      <c r="DT185" s="74"/>
      <c r="DU185" s="74"/>
      <c r="DV185" s="74"/>
      <c r="DW185" s="74"/>
      <c r="DX185" s="74"/>
      <c r="DY185" s="74"/>
      <c r="DZ185" s="74"/>
      <c r="EA185" s="74"/>
      <c r="EB185" s="74"/>
      <c r="EC185" s="74"/>
      <c r="ED185" s="74"/>
      <c r="EE185" s="74"/>
      <c r="EF185" s="74"/>
      <c r="EG185" s="74"/>
      <c r="EH185" s="74"/>
      <c r="EI185" s="74"/>
      <c r="EJ185" s="74"/>
      <c r="EK185" s="74"/>
      <c r="EL185" s="74"/>
      <c r="EM185" s="74"/>
      <c r="EN185" s="74"/>
      <c r="EO185" s="74"/>
      <c r="EP185" s="74"/>
      <c r="EQ185" s="74"/>
      <c r="ER185" s="74"/>
      <c r="ES185" s="74"/>
      <c r="ET185" s="74"/>
      <c r="EU185" s="74"/>
      <c r="EV185" s="74"/>
      <c r="EW185" s="74"/>
      <c r="EX185" s="74"/>
      <c r="EY185" s="74"/>
      <c r="EZ185" s="74"/>
      <c r="FA185" s="74"/>
    </row>
    <row r="186" spans="1:157" ht="47.25">
      <c r="B186" s="154" t="s">
        <v>1101</v>
      </c>
      <c r="C186" s="173" t="s">
        <v>1729</v>
      </c>
      <c r="D186" s="180" t="s">
        <v>91</v>
      </c>
      <c r="E186" s="175" t="s">
        <v>26</v>
      </c>
      <c r="F186" s="176"/>
      <c r="G186" s="174"/>
      <c r="H186" s="178">
        <f>SUM(H187:H191)</f>
        <v>6.6564010000000016</v>
      </c>
    </row>
    <row r="187" spans="1:157">
      <c r="B187" s="161" t="s">
        <v>1102</v>
      </c>
      <c r="C187" s="93" t="s">
        <v>368</v>
      </c>
      <c r="D187" s="95" t="s">
        <v>365</v>
      </c>
      <c r="E187" s="92" t="s">
        <v>261</v>
      </c>
      <c r="F187" s="162">
        <v>6.3E-3</v>
      </c>
      <c r="G187" s="96">
        <v>12.89</v>
      </c>
      <c r="H187" s="97">
        <f>F187*G187</f>
        <v>8.1207000000000001E-2</v>
      </c>
    </row>
    <row r="188" spans="1:157">
      <c r="B188" s="161" t="s">
        <v>1103</v>
      </c>
      <c r="C188" s="93" t="s">
        <v>356</v>
      </c>
      <c r="D188" s="95" t="s">
        <v>357</v>
      </c>
      <c r="E188" s="92" t="s">
        <v>261</v>
      </c>
      <c r="F188" s="162">
        <v>3.8600000000000002E-2</v>
      </c>
      <c r="G188" s="96">
        <v>15.72</v>
      </c>
      <c r="H188" s="97">
        <f>F188*G188</f>
        <v>0.60679200000000011</v>
      </c>
    </row>
    <row r="189" spans="1:157" ht="30">
      <c r="B189" s="161" t="s">
        <v>1104</v>
      </c>
      <c r="C189" s="93" t="s">
        <v>375</v>
      </c>
      <c r="D189" s="95" t="s">
        <v>376</v>
      </c>
      <c r="E189" s="92" t="s">
        <v>26</v>
      </c>
      <c r="F189" s="162">
        <f>1*1.1</f>
        <v>1.1000000000000001</v>
      </c>
      <c r="G189" s="96">
        <v>5.16</v>
      </c>
      <c r="H189" s="97">
        <f>F189*G189</f>
        <v>5.676000000000001</v>
      </c>
    </row>
    <row r="190" spans="1:157">
      <c r="B190" s="161" t="s">
        <v>1105</v>
      </c>
      <c r="C190" s="93" t="s">
        <v>337</v>
      </c>
      <c r="D190" s="95" t="s">
        <v>338</v>
      </c>
      <c r="E190" s="92" t="s">
        <v>26</v>
      </c>
      <c r="F190" s="162">
        <f>0.025*1.1</f>
        <v>2.7500000000000004E-2</v>
      </c>
      <c r="G190" s="96">
        <v>7.55</v>
      </c>
      <c r="H190" s="97">
        <f>F190*G190</f>
        <v>0.20762500000000003</v>
      </c>
    </row>
    <row r="191" spans="1:157" ht="15.75" thickBot="1">
      <c r="B191" s="161" t="s">
        <v>1106</v>
      </c>
      <c r="C191" s="163" t="s">
        <v>371</v>
      </c>
      <c r="D191" s="121" t="s">
        <v>386</v>
      </c>
      <c r="E191" s="146" t="s">
        <v>21</v>
      </c>
      <c r="F191" s="164">
        <f>0.367*1.1</f>
        <v>0.4037</v>
      </c>
      <c r="G191" s="122">
        <v>0.21</v>
      </c>
      <c r="H191" s="123">
        <f>F191*G191</f>
        <v>8.4776999999999991E-2</v>
      </c>
    </row>
    <row r="192" spans="1:157" s="172" customFormat="1" ht="15.75" thickBot="1">
      <c r="A192" s="165"/>
      <c r="B192" s="166"/>
      <c r="C192" s="169"/>
      <c r="D192" s="168"/>
      <c r="E192" s="169"/>
      <c r="F192" s="170"/>
      <c r="G192" s="171"/>
      <c r="H192" s="171"/>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c r="BY192" s="74"/>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4"/>
      <c r="CX192" s="74"/>
      <c r="CY192" s="74"/>
      <c r="CZ192" s="74"/>
      <c r="DA192" s="74"/>
      <c r="DB192" s="74"/>
      <c r="DC192" s="74"/>
      <c r="DD192" s="74"/>
      <c r="DE192" s="74"/>
      <c r="DF192" s="74"/>
      <c r="DG192" s="74"/>
      <c r="DH192" s="74"/>
      <c r="DI192" s="74"/>
      <c r="DJ192" s="74"/>
      <c r="DK192" s="74"/>
      <c r="DL192" s="74"/>
      <c r="DM192" s="74"/>
      <c r="DN192" s="74"/>
      <c r="DO192" s="74"/>
      <c r="DP192" s="74"/>
      <c r="DQ192" s="74"/>
      <c r="DR192" s="74"/>
      <c r="DS192" s="74"/>
      <c r="DT192" s="74"/>
      <c r="DU192" s="74"/>
      <c r="DV192" s="74"/>
      <c r="DW192" s="74"/>
      <c r="DX192" s="74"/>
      <c r="DY192" s="74"/>
      <c r="DZ192" s="74"/>
      <c r="EA192" s="74"/>
      <c r="EB192" s="74"/>
      <c r="EC192" s="74"/>
      <c r="ED192" s="74"/>
      <c r="EE192" s="74"/>
      <c r="EF192" s="74"/>
      <c r="EG192" s="74"/>
      <c r="EH192" s="74"/>
      <c r="EI192" s="74"/>
      <c r="EJ192" s="74"/>
      <c r="EK192" s="74"/>
      <c r="EL192" s="74"/>
      <c r="EM192" s="74"/>
      <c r="EN192" s="74"/>
      <c r="EO192" s="74"/>
      <c r="EP192" s="74"/>
      <c r="EQ192" s="74"/>
      <c r="ER192" s="74"/>
      <c r="ES192" s="74"/>
      <c r="ET192" s="74"/>
      <c r="EU192" s="74"/>
      <c r="EV192" s="74"/>
      <c r="EW192" s="74"/>
      <c r="EX192" s="74"/>
      <c r="EY192" s="74"/>
      <c r="EZ192" s="74"/>
      <c r="FA192" s="74"/>
    </row>
    <row r="193" spans="1:157" ht="47.25">
      <c r="B193" s="154" t="s">
        <v>1107</v>
      </c>
      <c r="C193" s="173" t="s">
        <v>495</v>
      </c>
      <c r="D193" s="180" t="s">
        <v>92</v>
      </c>
      <c r="E193" s="175" t="s">
        <v>26</v>
      </c>
      <c r="F193" s="176"/>
      <c r="G193" s="174"/>
      <c r="H193" s="178">
        <f>SUM(H194:H198)</f>
        <v>5.5234010000000007</v>
      </c>
    </row>
    <row r="194" spans="1:157">
      <c r="B194" s="161" t="s">
        <v>1108</v>
      </c>
      <c r="C194" s="93" t="s">
        <v>368</v>
      </c>
      <c r="D194" s="95" t="s">
        <v>365</v>
      </c>
      <c r="E194" s="92" t="s">
        <v>261</v>
      </c>
      <c r="F194" s="162">
        <v>6.3E-3</v>
      </c>
      <c r="G194" s="96">
        <v>12.89</v>
      </c>
      <c r="H194" s="97">
        <f>F194*G194</f>
        <v>8.1207000000000001E-2</v>
      </c>
    </row>
    <row r="195" spans="1:157">
      <c r="B195" s="161" t="s">
        <v>1109</v>
      </c>
      <c r="C195" s="93" t="s">
        <v>356</v>
      </c>
      <c r="D195" s="95" t="s">
        <v>357</v>
      </c>
      <c r="E195" s="92" t="s">
        <v>261</v>
      </c>
      <c r="F195" s="162">
        <v>3.8600000000000002E-2</v>
      </c>
      <c r="G195" s="96">
        <v>15.72</v>
      </c>
      <c r="H195" s="97">
        <f>F195*G195</f>
        <v>0.60679200000000011</v>
      </c>
    </row>
    <row r="196" spans="1:157" ht="30">
      <c r="B196" s="161" t="s">
        <v>1110</v>
      </c>
      <c r="C196" s="93" t="s">
        <v>392</v>
      </c>
      <c r="D196" s="95" t="s">
        <v>393</v>
      </c>
      <c r="E196" s="92" t="s">
        <v>26</v>
      </c>
      <c r="F196" s="162">
        <f>1*1.1</f>
        <v>1.1000000000000001</v>
      </c>
      <c r="G196" s="96">
        <v>4.13</v>
      </c>
      <c r="H196" s="97">
        <f>F196*G196</f>
        <v>4.5430000000000001</v>
      </c>
    </row>
    <row r="197" spans="1:157">
      <c r="B197" s="161" t="s">
        <v>1111</v>
      </c>
      <c r="C197" s="93" t="s">
        <v>337</v>
      </c>
      <c r="D197" s="95" t="s">
        <v>338</v>
      </c>
      <c r="E197" s="92" t="s">
        <v>26</v>
      </c>
      <c r="F197" s="162">
        <f>0.025*1.1</f>
        <v>2.7500000000000004E-2</v>
      </c>
      <c r="G197" s="96">
        <v>7.55</v>
      </c>
      <c r="H197" s="97">
        <f>F197*G197</f>
        <v>0.20762500000000003</v>
      </c>
    </row>
    <row r="198" spans="1:157" ht="15.75" thickBot="1">
      <c r="B198" s="161" t="s">
        <v>1112</v>
      </c>
      <c r="C198" s="163" t="s">
        <v>371</v>
      </c>
      <c r="D198" s="121" t="s">
        <v>386</v>
      </c>
      <c r="E198" s="146" t="s">
        <v>21</v>
      </c>
      <c r="F198" s="164">
        <f>0.367*1.1</f>
        <v>0.4037</v>
      </c>
      <c r="G198" s="122">
        <v>0.21</v>
      </c>
      <c r="H198" s="123">
        <f>F198*G198</f>
        <v>8.4776999999999991E-2</v>
      </c>
    </row>
    <row r="199" spans="1:157" s="172" customFormat="1" ht="15.75" thickBot="1">
      <c r="A199" s="165"/>
      <c r="B199" s="166"/>
      <c r="C199" s="169"/>
      <c r="D199" s="168"/>
      <c r="E199" s="169"/>
      <c r="F199" s="170"/>
      <c r="G199" s="171"/>
      <c r="H199" s="171"/>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c r="BI199" s="74"/>
      <c r="BJ199" s="74"/>
      <c r="BK199" s="74"/>
      <c r="BL199" s="74"/>
      <c r="BM199" s="74"/>
      <c r="BN199" s="74"/>
      <c r="BO199" s="74"/>
      <c r="BP199" s="74"/>
      <c r="BQ199" s="74"/>
      <c r="BR199" s="74"/>
      <c r="BS199" s="74"/>
      <c r="BT199" s="74"/>
      <c r="BU199" s="74"/>
      <c r="BV199" s="74"/>
      <c r="BW199" s="74"/>
      <c r="BX199" s="74"/>
      <c r="BY199" s="74"/>
      <c r="BZ199" s="74"/>
      <c r="CA199" s="74"/>
      <c r="CB199" s="74"/>
      <c r="CC199" s="74"/>
      <c r="CD199" s="74"/>
      <c r="CE199" s="74"/>
      <c r="CF199" s="74"/>
      <c r="CG199" s="74"/>
      <c r="CH199" s="74"/>
      <c r="CI199" s="74"/>
      <c r="CJ199" s="74"/>
      <c r="CK199" s="74"/>
      <c r="CL199" s="74"/>
      <c r="CM199" s="74"/>
      <c r="CN199" s="74"/>
      <c r="CO199" s="74"/>
      <c r="CP199" s="74"/>
      <c r="CQ199" s="74"/>
      <c r="CR199" s="74"/>
      <c r="CS199" s="74"/>
      <c r="CT199" s="74"/>
      <c r="CU199" s="74"/>
      <c r="CV199" s="74"/>
      <c r="CW199" s="74"/>
      <c r="CX199" s="74"/>
      <c r="CY199" s="74"/>
      <c r="CZ199" s="74"/>
      <c r="DA199" s="74"/>
      <c r="DB199" s="74"/>
      <c r="DC199" s="74"/>
      <c r="DD199" s="74"/>
      <c r="DE199" s="74"/>
      <c r="DF199" s="74"/>
      <c r="DG199" s="74"/>
      <c r="DH199" s="74"/>
      <c r="DI199" s="74"/>
      <c r="DJ199" s="74"/>
      <c r="DK199" s="74"/>
      <c r="DL199" s="74"/>
      <c r="DM199" s="74"/>
      <c r="DN199" s="74"/>
      <c r="DO199" s="74"/>
      <c r="DP199" s="74"/>
      <c r="DQ199" s="74"/>
      <c r="DR199" s="74"/>
      <c r="DS199" s="74"/>
      <c r="DT199" s="74"/>
      <c r="DU199" s="74"/>
      <c r="DV199" s="74"/>
      <c r="DW199" s="74"/>
      <c r="DX199" s="74"/>
      <c r="DY199" s="74"/>
      <c r="DZ199" s="74"/>
      <c r="EA199" s="74"/>
      <c r="EB199" s="74"/>
      <c r="EC199" s="74"/>
      <c r="ED199" s="74"/>
      <c r="EE199" s="74"/>
      <c r="EF199" s="74"/>
      <c r="EG199" s="74"/>
      <c r="EH199" s="74"/>
      <c r="EI199" s="74"/>
      <c r="EJ199" s="74"/>
      <c r="EK199" s="74"/>
      <c r="EL199" s="74"/>
      <c r="EM199" s="74"/>
      <c r="EN199" s="74"/>
      <c r="EO199" s="74"/>
      <c r="EP199" s="74"/>
      <c r="EQ199" s="74"/>
      <c r="ER199" s="74"/>
      <c r="ES199" s="74"/>
      <c r="ET199" s="74"/>
      <c r="EU199" s="74"/>
      <c r="EV199" s="74"/>
      <c r="EW199" s="74"/>
      <c r="EX199" s="74"/>
      <c r="EY199" s="74"/>
      <c r="EZ199" s="74"/>
      <c r="FA199" s="74"/>
    </row>
    <row r="200" spans="1:157" ht="47.25">
      <c r="B200" s="154" t="s">
        <v>1113</v>
      </c>
      <c r="C200" s="173" t="s">
        <v>508</v>
      </c>
      <c r="D200" s="180" t="s">
        <v>93</v>
      </c>
      <c r="E200" s="175" t="s">
        <v>26</v>
      </c>
      <c r="F200" s="176"/>
      <c r="G200" s="174"/>
      <c r="H200" s="178">
        <f>SUM(H201:H205)</f>
        <v>5.320316</v>
      </c>
    </row>
    <row r="201" spans="1:157">
      <c r="B201" s="161" t="s">
        <v>1114</v>
      </c>
      <c r="C201" s="93" t="s">
        <v>368</v>
      </c>
      <c r="D201" s="95" t="s">
        <v>365</v>
      </c>
      <c r="E201" s="92" t="s">
        <v>261</v>
      </c>
      <c r="F201" s="162">
        <v>4.3E-3</v>
      </c>
      <c r="G201" s="96">
        <v>12.89</v>
      </c>
      <c r="H201" s="97">
        <f>F201*G201</f>
        <v>5.5427000000000004E-2</v>
      </c>
    </row>
    <row r="202" spans="1:157">
      <c r="B202" s="161" t="s">
        <v>1115</v>
      </c>
      <c r="C202" s="93" t="s">
        <v>356</v>
      </c>
      <c r="D202" s="95" t="s">
        <v>357</v>
      </c>
      <c r="E202" s="92" t="s">
        <v>261</v>
      </c>
      <c r="F202" s="162">
        <v>2.6100000000000002E-2</v>
      </c>
      <c r="G202" s="96">
        <v>15.72</v>
      </c>
      <c r="H202" s="97">
        <f>F202*G202</f>
        <v>0.41029200000000005</v>
      </c>
    </row>
    <row r="203" spans="1:157" ht="30">
      <c r="B203" s="161" t="s">
        <v>1116</v>
      </c>
      <c r="C203" s="93" t="s">
        <v>377</v>
      </c>
      <c r="D203" s="95" t="s">
        <v>378</v>
      </c>
      <c r="E203" s="92" t="s">
        <v>26</v>
      </c>
      <c r="F203" s="162">
        <f>1*1.1</f>
        <v>1.1000000000000001</v>
      </c>
      <c r="G203" s="96">
        <v>4.18</v>
      </c>
      <c r="H203" s="97">
        <f>F203*G203</f>
        <v>4.5979999999999999</v>
      </c>
    </row>
    <row r="204" spans="1:157">
      <c r="B204" s="161" t="s">
        <v>1117</v>
      </c>
      <c r="C204" s="93" t="s">
        <v>337</v>
      </c>
      <c r="D204" s="95" t="s">
        <v>338</v>
      </c>
      <c r="E204" s="92" t="s">
        <v>26</v>
      </c>
      <c r="F204" s="162">
        <f>0.025*1.1</f>
        <v>2.7500000000000004E-2</v>
      </c>
      <c r="G204" s="96">
        <v>7.55</v>
      </c>
      <c r="H204" s="97">
        <f>F204*G204</f>
        <v>0.20762500000000003</v>
      </c>
    </row>
    <row r="205" spans="1:157" ht="15.75" thickBot="1">
      <c r="B205" s="161" t="s">
        <v>1118</v>
      </c>
      <c r="C205" s="163" t="s">
        <v>371</v>
      </c>
      <c r="D205" s="121" t="s">
        <v>386</v>
      </c>
      <c r="E205" s="146" t="s">
        <v>21</v>
      </c>
      <c r="F205" s="164">
        <f>0.212*1.1</f>
        <v>0.23320000000000002</v>
      </c>
      <c r="G205" s="122">
        <v>0.21</v>
      </c>
      <c r="H205" s="123">
        <f>F205*G205</f>
        <v>4.8972000000000002E-2</v>
      </c>
    </row>
    <row r="206" spans="1:157" s="172" customFormat="1" ht="15.75" thickBot="1">
      <c r="A206" s="165"/>
      <c r="B206" s="166"/>
      <c r="C206" s="169"/>
      <c r="D206" s="168"/>
      <c r="E206" s="169"/>
      <c r="F206" s="170"/>
      <c r="G206" s="171"/>
      <c r="H206" s="171"/>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c r="BI206" s="74"/>
      <c r="BJ206" s="74"/>
      <c r="BK206" s="74"/>
      <c r="BL206" s="74"/>
      <c r="BM206" s="74"/>
      <c r="BN206" s="74"/>
      <c r="BO206" s="74"/>
      <c r="BP206" s="74"/>
      <c r="BQ206" s="74"/>
      <c r="BR206" s="74"/>
      <c r="BS206" s="74"/>
      <c r="BT206" s="74"/>
      <c r="BU206" s="74"/>
      <c r="BV206" s="74"/>
      <c r="BW206" s="74"/>
      <c r="BX206" s="74"/>
      <c r="BY206" s="74"/>
      <c r="BZ206" s="74"/>
      <c r="CA206" s="74"/>
      <c r="CB206" s="74"/>
      <c r="CC206" s="74"/>
      <c r="CD206" s="74"/>
      <c r="CE206" s="74"/>
      <c r="CF206" s="74"/>
      <c r="CG206" s="74"/>
      <c r="CH206" s="74"/>
      <c r="CI206" s="74"/>
      <c r="CJ206" s="74"/>
      <c r="CK206" s="74"/>
      <c r="CL206" s="74"/>
      <c r="CM206" s="74"/>
      <c r="CN206" s="74"/>
      <c r="CO206" s="74"/>
      <c r="CP206" s="74"/>
      <c r="CQ206" s="74"/>
      <c r="CR206" s="74"/>
      <c r="CS206" s="74"/>
      <c r="CT206" s="74"/>
      <c r="CU206" s="74"/>
      <c r="CV206" s="74"/>
      <c r="CW206" s="74"/>
      <c r="CX206" s="74"/>
      <c r="CY206" s="74"/>
      <c r="CZ206" s="74"/>
      <c r="DA206" s="74"/>
      <c r="DB206" s="74"/>
      <c r="DC206" s="74"/>
      <c r="DD206" s="74"/>
      <c r="DE206" s="74"/>
      <c r="DF206" s="74"/>
      <c r="DG206" s="74"/>
      <c r="DH206" s="74"/>
      <c r="DI206" s="74"/>
      <c r="DJ206" s="74"/>
      <c r="DK206" s="74"/>
      <c r="DL206" s="74"/>
      <c r="DM206" s="74"/>
      <c r="DN206" s="74"/>
      <c r="DO206" s="74"/>
      <c r="DP206" s="74"/>
      <c r="DQ206" s="74"/>
      <c r="DR206" s="74"/>
      <c r="DS206" s="74"/>
      <c r="DT206" s="74"/>
      <c r="DU206" s="74"/>
      <c r="DV206" s="74"/>
      <c r="DW206" s="74"/>
      <c r="DX206" s="74"/>
      <c r="DY206" s="74"/>
      <c r="DZ206" s="74"/>
      <c r="EA206" s="74"/>
      <c r="EB206" s="74"/>
      <c r="EC206" s="74"/>
      <c r="ED206" s="74"/>
      <c r="EE206" s="74"/>
      <c r="EF206" s="74"/>
      <c r="EG206" s="74"/>
      <c r="EH206" s="74"/>
      <c r="EI206" s="74"/>
      <c r="EJ206" s="74"/>
      <c r="EK206" s="74"/>
      <c r="EL206" s="74"/>
      <c r="EM206" s="74"/>
      <c r="EN206" s="74"/>
      <c r="EO206" s="74"/>
      <c r="EP206" s="74"/>
      <c r="EQ206" s="74"/>
      <c r="ER206" s="74"/>
      <c r="ES206" s="74"/>
      <c r="ET206" s="74"/>
      <c r="EU206" s="74"/>
      <c r="EV206" s="74"/>
      <c r="EW206" s="74"/>
      <c r="EX206" s="74"/>
      <c r="EY206" s="74"/>
      <c r="EZ206" s="74"/>
      <c r="FA206" s="74"/>
    </row>
    <row r="207" spans="1:157" ht="63">
      <c r="B207" s="154" t="s">
        <v>1119</v>
      </c>
      <c r="C207" s="173" t="s">
        <v>2805</v>
      </c>
      <c r="D207" s="180" t="s">
        <v>924</v>
      </c>
      <c r="E207" s="175" t="s">
        <v>18</v>
      </c>
      <c r="F207" s="176" t="s">
        <v>907</v>
      </c>
      <c r="G207" s="174"/>
      <c r="H207" s="178">
        <f>SUM(H208:H215)</f>
        <v>45.5028577</v>
      </c>
    </row>
    <row r="208" spans="1:157">
      <c r="B208" s="161" t="s">
        <v>1120</v>
      </c>
      <c r="C208" s="93" t="s">
        <v>394</v>
      </c>
      <c r="D208" s="95" t="s">
        <v>363</v>
      </c>
      <c r="E208" s="92" t="s">
        <v>261</v>
      </c>
      <c r="F208" s="162">
        <v>0.20799999999999999</v>
      </c>
      <c r="G208" s="96">
        <v>12.89</v>
      </c>
      <c r="H208" s="97">
        <f t="shared" ref="H208:H215" si="8">F208*G208</f>
        <v>2.6811199999999999</v>
      </c>
    </row>
    <row r="209" spans="1:157">
      <c r="B209" s="161" t="s">
        <v>1121</v>
      </c>
      <c r="C209" s="93" t="s">
        <v>322</v>
      </c>
      <c r="D209" s="95" t="s">
        <v>323</v>
      </c>
      <c r="E209" s="92" t="s">
        <v>261</v>
      </c>
      <c r="F209" s="162">
        <v>1.137</v>
      </c>
      <c r="G209" s="96">
        <v>15.72</v>
      </c>
      <c r="H209" s="97">
        <f t="shared" si="8"/>
        <v>17.873640000000002</v>
      </c>
    </row>
    <row r="210" spans="1:157" ht="30">
      <c r="B210" s="161" t="s">
        <v>1122</v>
      </c>
      <c r="C210" s="216" t="s">
        <v>395</v>
      </c>
      <c r="D210" s="95" t="s">
        <v>406</v>
      </c>
      <c r="E210" s="92" t="s">
        <v>18</v>
      </c>
      <c r="F210" s="162">
        <v>0.26300000000000001</v>
      </c>
      <c r="G210" s="96">
        <f>H217</f>
        <v>66.537899999999993</v>
      </c>
      <c r="H210" s="97">
        <f t="shared" si="8"/>
        <v>17.4994677</v>
      </c>
    </row>
    <row r="211" spans="1:157" ht="30">
      <c r="B211" s="161" t="s">
        <v>1123</v>
      </c>
      <c r="C211" s="93" t="s">
        <v>396</v>
      </c>
      <c r="D211" s="95" t="s">
        <v>397</v>
      </c>
      <c r="E211" s="92" t="s">
        <v>345</v>
      </c>
      <c r="F211" s="162">
        <v>0.01</v>
      </c>
      <c r="G211" s="96">
        <v>6.61</v>
      </c>
      <c r="H211" s="97">
        <f t="shared" si="8"/>
        <v>6.6100000000000006E-2</v>
      </c>
    </row>
    <row r="212" spans="1:157" ht="30">
      <c r="B212" s="161" t="s">
        <v>1124</v>
      </c>
      <c r="C212" s="216" t="s">
        <v>398</v>
      </c>
      <c r="D212" s="95" t="s">
        <v>399</v>
      </c>
      <c r="E212" s="92" t="s">
        <v>20</v>
      </c>
      <c r="F212" s="162">
        <v>0.19600000000000001</v>
      </c>
      <c r="G212" s="96">
        <v>6.5</v>
      </c>
      <c r="H212" s="97">
        <f t="shared" si="8"/>
        <v>1.274</v>
      </c>
    </row>
    <row r="213" spans="1:157" ht="45">
      <c r="B213" s="161" t="s">
        <v>1153</v>
      </c>
      <c r="C213" s="216" t="s">
        <v>400</v>
      </c>
      <c r="D213" s="95" t="s">
        <v>401</v>
      </c>
      <c r="E213" s="92" t="s">
        <v>20</v>
      </c>
      <c r="F213" s="162">
        <v>0.39300000000000002</v>
      </c>
      <c r="G213" s="96">
        <v>10</v>
      </c>
      <c r="H213" s="97">
        <f t="shared" si="8"/>
        <v>3.93</v>
      </c>
    </row>
    <row r="214" spans="1:157" ht="30">
      <c r="B214" s="161" t="s">
        <v>1154</v>
      </c>
      <c r="C214" s="216" t="s">
        <v>402</v>
      </c>
      <c r="D214" s="95" t="s">
        <v>403</v>
      </c>
      <c r="E214" s="92" t="s">
        <v>20</v>
      </c>
      <c r="F214" s="162">
        <v>0.78500000000000003</v>
      </c>
      <c r="G214" s="96">
        <v>2.5</v>
      </c>
      <c r="H214" s="97">
        <f t="shared" si="8"/>
        <v>1.9625000000000001</v>
      </c>
    </row>
    <row r="215" spans="1:157" ht="15.75" thickBot="1">
      <c r="B215" s="161" t="s">
        <v>1155</v>
      </c>
      <c r="C215" s="217" t="s">
        <v>404</v>
      </c>
      <c r="D215" s="121" t="s">
        <v>405</v>
      </c>
      <c r="E215" s="146" t="s">
        <v>26</v>
      </c>
      <c r="F215" s="164">
        <v>1.9E-2</v>
      </c>
      <c r="G215" s="122">
        <v>11.37</v>
      </c>
      <c r="H215" s="123">
        <f t="shared" si="8"/>
        <v>0.21602999999999997</v>
      </c>
    </row>
    <row r="216" spans="1:157" s="172" customFormat="1" ht="15.75" thickBot="1">
      <c r="A216" s="165"/>
      <c r="B216" s="166"/>
      <c r="E216" s="198"/>
      <c r="F216" s="170"/>
      <c r="G216" s="171"/>
      <c r="H216" s="171"/>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c r="BI216" s="74"/>
      <c r="BJ216" s="74"/>
      <c r="BK216" s="74"/>
      <c r="BL216" s="74"/>
      <c r="BM216" s="74"/>
      <c r="BN216" s="74"/>
      <c r="BO216" s="74"/>
      <c r="BP216" s="74"/>
      <c r="BQ216" s="74"/>
      <c r="BR216" s="74"/>
      <c r="BS216" s="74"/>
      <c r="BT216" s="74"/>
      <c r="BU216" s="74"/>
      <c r="BV216" s="74"/>
      <c r="BW216" s="74"/>
      <c r="BX216" s="74"/>
      <c r="BY216" s="74"/>
      <c r="BZ216" s="74"/>
      <c r="CA216" s="74"/>
      <c r="CB216" s="74"/>
      <c r="CC216" s="74"/>
      <c r="CD216" s="74"/>
      <c r="CE216" s="74"/>
      <c r="CF216" s="74"/>
      <c r="CG216" s="74"/>
      <c r="CH216" s="74"/>
      <c r="CI216" s="74"/>
      <c r="CJ216" s="74"/>
      <c r="CK216" s="74"/>
      <c r="CL216" s="74"/>
      <c r="CM216" s="74"/>
      <c r="CN216" s="74"/>
      <c r="CO216" s="74"/>
      <c r="CP216" s="74"/>
      <c r="CQ216" s="74"/>
      <c r="CR216" s="74"/>
      <c r="CS216" s="74"/>
      <c r="CT216" s="74"/>
      <c r="CU216" s="74"/>
      <c r="CV216" s="74"/>
      <c r="CW216" s="74"/>
      <c r="CX216" s="74"/>
      <c r="CY216" s="74"/>
      <c r="CZ216" s="74"/>
      <c r="DA216" s="74"/>
      <c r="DB216" s="74"/>
      <c r="DC216" s="74"/>
      <c r="DD216" s="74"/>
      <c r="DE216" s="74"/>
      <c r="DF216" s="74"/>
      <c r="DG216" s="74"/>
      <c r="DH216" s="74"/>
      <c r="DI216" s="74"/>
      <c r="DJ216" s="74"/>
      <c r="DK216" s="74"/>
      <c r="DL216" s="74"/>
      <c r="DM216" s="74"/>
      <c r="DN216" s="74"/>
      <c r="DO216" s="74"/>
      <c r="DP216" s="74"/>
      <c r="DQ216" s="74"/>
      <c r="DR216" s="74"/>
      <c r="DS216" s="74"/>
      <c r="DT216" s="74"/>
      <c r="DU216" s="74"/>
      <c r="DV216" s="74"/>
      <c r="DW216" s="74"/>
      <c r="DX216" s="74"/>
      <c r="DY216" s="74"/>
      <c r="DZ216" s="74"/>
      <c r="EA216" s="74"/>
      <c r="EB216" s="74"/>
      <c r="EC216" s="74"/>
      <c r="ED216" s="74"/>
      <c r="EE216" s="74"/>
      <c r="EF216" s="74"/>
      <c r="EG216" s="74"/>
      <c r="EH216" s="74"/>
      <c r="EI216" s="74"/>
      <c r="EJ216" s="74"/>
      <c r="EK216" s="74"/>
      <c r="EL216" s="74"/>
      <c r="EM216" s="74"/>
      <c r="EN216" s="74"/>
      <c r="EO216" s="74"/>
      <c r="EP216" s="74"/>
      <c r="EQ216" s="74"/>
      <c r="ER216" s="74"/>
      <c r="ES216" s="74"/>
      <c r="ET216" s="74"/>
      <c r="EU216" s="74"/>
      <c r="EV216" s="74"/>
      <c r="EW216" s="74"/>
      <c r="EX216" s="74"/>
      <c r="EY216" s="74"/>
      <c r="EZ216" s="74"/>
      <c r="FA216" s="74"/>
    </row>
    <row r="217" spans="1:157" ht="31.5">
      <c r="B217" s="154" t="s">
        <v>1122</v>
      </c>
      <c r="C217" s="218" t="s">
        <v>395</v>
      </c>
      <c r="D217" s="180" t="s">
        <v>406</v>
      </c>
      <c r="E217" s="175" t="s">
        <v>18</v>
      </c>
      <c r="F217" s="176"/>
      <c r="G217" s="174"/>
      <c r="H217" s="178">
        <f>SUM(H218:H225)</f>
        <v>66.537899999999993</v>
      </c>
    </row>
    <row r="218" spans="1:157">
      <c r="B218" s="161" t="s">
        <v>1156</v>
      </c>
      <c r="C218" s="93" t="s">
        <v>394</v>
      </c>
      <c r="D218" s="95" t="s">
        <v>363</v>
      </c>
      <c r="E218" s="92" t="s">
        <v>261</v>
      </c>
      <c r="F218" s="162">
        <v>0.27600000000000002</v>
      </c>
      <c r="G218" s="96">
        <v>12.89</v>
      </c>
      <c r="H218" s="97">
        <f t="shared" ref="H218:H225" si="9">F218*G218</f>
        <v>3.5576400000000006</v>
      </c>
    </row>
    <row r="219" spans="1:157">
      <c r="B219" s="161" t="s">
        <v>1157</v>
      </c>
      <c r="C219" s="93" t="s">
        <v>322</v>
      </c>
      <c r="D219" s="95" t="s">
        <v>323</v>
      </c>
      <c r="E219" s="92" t="s">
        <v>261</v>
      </c>
      <c r="F219" s="162">
        <v>1.6559999999999999</v>
      </c>
      <c r="G219" s="96">
        <v>15.72</v>
      </c>
      <c r="H219" s="97">
        <f t="shared" si="9"/>
        <v>26.032319999999999</v>
      </c>
    </row>
    <row r="220" spans="1:157" ht="30">
      <c r="B220" s="161" t="s">
        <v>1158</v>
      </c>
      <c r="C220" s="93" t="s">
        <v>407</v>
      </c>
      <c r="D220" s="95" t="s">
        <v>408</v>
      </c>
      <c r="E220" s="92" t="s">
        <v>258</v>
      </c>
      <c r="F220" s="162">
        <v>6.2E-2</v>
      </c>
      <c r="G220" s="96">
        <v>1.71</v>
      </c>
      <c r="H220" s="97">
        <f t="shared" si="9"/>
        <v>0.10602</v>
      </c>
    </row>
    <row r="221" spans="1:157" ht="30">
      <c r="B221" s="161" t="s">
        <v>1159</v>
      </c>
      <c r="C221" s="93" t="s">
        <v>409</v>
      </c>
      <c r="D221" s="95" t="s">
        <v>410</v>
      </c>
      <c r="E221" s="92" t="s">
        <v>347</v>
      </c>
      <c r="F221" s="162">
        <v>0.214</v>
      </c>
      <c r="G221" s="96">
        <v>0.04</v>
      </c>
      <c r="H221" s="97">
        <f t="shared" si="9"/>
        <v>8.5599999999999999E-3</v>
      </c>
    </row>
    <row r="222" spans="1:157" ht="30">
      <c r="B222" s="161" t="s">
        <v>1160</v>
      </c>
      <c r="C222" s="93" t="s">
        <v>411</v>
      </c>
      <c r="D222" s="95" t="s">
        <v>412</v>
      </c>
      <c r="E222" s="92" t="s">
        <v>21</v>
      </c>
      <c r="F222" s="162">
        <v>0.55159999999999998</v>
      </c>
      <c r="G222" s="96">
        <v>31.1</v>
      </c>
      <c r="H222" s="97">
        <f t="shared" si="9"/>
        <v>17.15476</v>
      </c>
    </row>
    <row r="223" spans="1:157" ht="30">
      <c r="B223" s="161" t="s">
        <v>1161</v>
      </c>
      <c r="C223" s="93" t="s">
        <v>320</v>
      </c>
      <c r="D223" s="95" t="s">
        <v>321</v>
      </c>
      <c r="E223" s="92" t="s">
        <v>30</v>
      </c>
      <c r="F223" s="162">
        <v>2.3069999999999999</v>
      </c>
      <c r="G223" s="96">
        <v>5.12</v>
      </c>
      <c r="H223" s="97">
        <f t="shared" si="9"/>
        <v>11.81184</v>
      </c>
    </row>
    <row r="224" spans="1:157">
      <c r="B224" s="161" t="s">
        <v>1162</v>
      </c>
      <c r="C224" s="93" t="s">
        <v>413</v>
      </c>
      <c r="D224" s="95" t="s">
        <v>414</v>
      </c>
      <c r="E224" s="92" t="s">
        <v>30</v>
      </c>
      <c r="F224" s="162">
        <v>8.2910000000000004</v>
      </c>
      <c r="G224" s="96">
        <v>0.71</v>
      </c>
      <c r="H224" s="97">
        <f t="shared" si="9"/>
        <v>5.8866100000000001</v>
      </c>
    </row>
    <row r="225" spans="1:157" ht="15.75" thickBot="1">
      <c r="B225" s="161" t="s">
        <v>1163</v>
      </c>
      <c r="C225" s="163" t="s">
        <v>415</v>
      </c>
      <c r="D225" s="121" t="s">
        <v>416</v>
      </c>
      <c r="E225" s="146" t="s">
        <v>26</v>
      </c>
      <c r="F225" s="164">
        <v>0.215</v>
      </c>
      <c r="G225" s="122">
        <v>9.2100000000000009</v>
      </c>
      <c r="H225" s="123">
        <f t="shared" si="9"/>
        <v>1.9801500000000001</v>
      </c>
    </row>
    <row r="226" spans="1:157" s="172" customFormat="1" ht="15.75" thickBot="1">
      <c r="A226" s="165"/>
      <c r="B226" s="166"/>
      <c r="C226" s="169"/>
      <c r="D226" s="168"/>
      <c r="E226" s="169"/>
      <c r="F226" s="170"/>
      <c r="G226" s="171"/>
      <c r="H226" s="171"/>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c r="BI226" s="74"/>
      <c r="BJ226" s="74"/>
      <c r="BK226" s="74"/>
      <c r="BL226" s="74"/>
      <c r="BM226" s="74"/>
      <c r="BN226" s="74"/>
      <c r="BO226" s="74"/>
      <c r="BP226" s="74"/>
      <c r="BQ226" s="74"/>
      <c r="BR226" s="74"/>
      <c r="BS226" s="74"/>
      <c r="BT226" s="74"/>
      <c r="BU226" s="74"/>
      <c r="BV226" s="74"/>
      <c r="BW226" s="74"/>
      <c r="BX226" s="74"/>
      <c r="BY226" s="74"/>
      <c r="BZ226" s="74"/>
      <c r="CA226" s="74"/>
      <c r="CB226" s="74"/>
      <c r="CC226" s="74"/>
      <c r="CD226" s="74"/>
      <c r="CE226" s="74"/>
      <c r="CF226" s="74"/>
      <c r="CG226" s="74"/>
      <c r="CH226" s="74"/>
      <c r="CI226" s="74"/>
      <c r="CJ226" s="74"/>
      <c r="CK226" s="74"/>
      <c r="CL226" s="74"/>
      <c r="CM226" s="74"/>
      <c r="CN226" s="74"/>
      <c r="CO226" s="74"/>
      <c r="CP226" s="74"/>
      <c r="CQ226" s="74"/>
      <c r="CR226" s="74"/>
      <c r="CS226" s="74"/>
      <c r="CT226" s="74"/>
      <c r="CU226" s="74"/>
      <c r="CV226" s="74"/>
      <c r="CW226" s="74"/>
      <c r="CX226" s="74"/>
      <c r="CY226" s="74"/>
      <c r="CZ226" s="74"/>
      <c r="DA226" s="74"/>
      <c r="DB226" s="74"/>
      <c r="DC226" s="74"/>
      <c r="DD226" s="74"/>
      <c r="DE226" s="74"/>
      <c r="DF226" s="74"/>
      <c r="DG226" s="74"/>
      <c r="DH226" s="74"/>
      <c r="DI226" s="74"/>
      <c r="DJ226" s="74"/>
      <c r="DK226" s="74"/>
      <c r="DL226" s="74"/>
      <c r="DM226" s="74"/>
      <c r="DN226" s="74"/>
      <c r="DO226" s="74"/>
      <c r="DP226" s="74"/>
      <c r="DQ226" s="74"/>
      <c r="DR226" s="74"/>
      <c r="DS226" s="74"/>
      <c r="DT226" s="74"/>
      <c r="DU226" s="74"/>
      <c r="DV226" s="74"/>
      <c r="DW226" s="74"/>
      <c r="DX226" s="74"/>
      <c r="DY226" s="74"/>
      <c r="DZ226" s="74"/>
      <c r="EA226" s="74"/>
      <c r="EB226" s="74"/>
      <c r="EC226" s="74"/>
      <c r="ED226" s="74"/>
      <c r="EE226" s="74"/>
      <c r="EF226" s="74"/>
      <c r="EG226" s="74"/>
      <c r="EH226" s="74"/>
      <c r="EI226" s="74"/>
      <c r="EJ226" s="74"/>
      <c r="EK226" s="74"/>
      <c r="EL226" s="74"/>
      <c r="EM226" s="74"/>
      <c r="EN226" s="74"/>
      <c r="EO226" s="74"/>
      <c r="EP226" s="74"/>
      <c r="EQ226" s="74"/>
      <c r="ER226" s="74"/>
      <c r="ES226" s="74"/>
      <c r="ET226" s="74"/>
      <c r="EU226" s="74"/>
      <c r="EV226" s="74"/>
      <c r="EW226" s="74"/>
      <c r="EX226" s="74"/>
      <c r="EY226" s="74"/>
      <c r="EZ226" s="74"/>
      <c r="FA226" s="74"/>
    </row>
    <row r="227" spans="1:157" ht="47.25">
      <c r="B227" s="154" t="s">
        <v>1125</v>
      </c>
      <c r="C227" s="173" t="s">
        <v>541</v>
      </c>
      <c r="D227" s="180" t="s">
        <v>96</v>
      </c>
      <c r="E227" s="175" t="s">
        <v>18</v>
      </c>
      <c r="F227" s="176"/>
      <c r="G227" s="174"/>
      <c r="H227" s="178">
        <f>SUM(H228:H233)</f>
        <v>67.944979360000005</v>
      </c>
    </row>
    <row r="228" spans="1:157">
      <c r="B228" s="161" t="s">
        <v>1126</v>
      </c>
      <c r="C228" s="93" t="s">
        <v>394</v>
      </c>
      <c r="D228" s="95" t="s">
        <v>363</v>
      </c>
      <c r="E228" s="92" t="s">
        <v>261</v>
      </c>
      <c r="F228" s="162">
        <v>0.309</v>
      </c>
      <c r="G228" s="96">
        <v>12.89</v>
      </c>
      <c r="H228" s="97">
        <f t="shared" ref="H228:H233" si="10">F228*G228</f>
        <v>3.9830100000000002</v>
      </c>
    </row>
    <row r="229" spans="1:157">
      <c r="B229" s="161" t="s">
        <v>1127</v>
      </c>
      <c r="C229" s="93" t="s">
        <v>322</v>
      </c>
      <c r="D229" s="95" t="s">
        <v>323</v>
      </c>
      <c r="E229" s="92" t="s">
        <v>261</v>
      </c>
      <c r="F229" s="162">
        <v>1.6859999999999999</v>
      </c>
      <c r="G229" s="96">
        <v>15.72</v>
      </c>
      <c r="H229" s="97">
        <f t="shared" si="10"/>
        <v>26.503920000000001</v>
      </c>
    </row>
    <row r="230" spans="1:157" ht="30">
      <c r="B230" s="161" t="s">
        <v>1128</v>
      </c>
      <c r="C230" s="216" t="s">
        <v>418</v>
      </c>
      <c r="D230" s="95" t="s">
        <v>419</v>
      </c>
      <c r="E230" s="92" t="s">
        <v>18</v>
      </c>
      <c r="F230" s="162">
        <v>0.41899999999999998</v>
      </c>
      <c r="G230" s="96">
        <f>H235</f>
        <v>46.955439999999996</v>
      </c>
      <c r="H230" s="97">
        <f t="shared" si="10"/>
        <v>19.674329359999998</v>
      </c>
    </row>
    <row r="231" spans="1:157">
      <c r="B231" s="161" t="s">
        <v>1129</v>
      </c>
      <c r="C231" s="93" t="s">
        <v>420</v>
      </c>
      <c r="D231" s="95" t="s">
        <v>421</v>
      </c>
      <c r="E231" s="92" t="s">
        <v>30</v>
      </c>
      <c r="F231" s="162">
        <v>1.879</v>
      </c>
      <c r="G231" s="96">
        <v>9.09</v>
      </c>
      <c r="H231" s="97">
        <f t="shared" si="10"/>
        <v>17.080110000000001</v>
      </c>
    </row>
    <row r="232" spans="1:157" ht="30">
      <c r="B232" s="161" t="s">
        <v>1130</v>
      </c>
      <c r="C232" s="93" t="s">
        <v>396</v>
      </c>
      <c r="D232" s="95" t="s">
        <v>397</v>
      </c>
      <c r="E232" s="92" t="s">
        <v>345</v>
      </c>
      <c r="F232" s="162">
        <v>1.7000000000000001E-2</v>
      </c>
      <c r="G232" s="96">
        <v>6.61</v>
      </c>
      <c r="H232" s="97">
        <f t="shared" si="10"/>
        <v>0.11237000000000001</v>
      </c>
    </row>
    <row r="233" spans="1:157" ht="15.75" thickBot="1">
      <c r="B233" s="161" t="s">
        <v>1164</v>
      </c>
      <c r="C233" s="163" t="s">
        <v>404</v>
      </c>
      <c r="D233" s="121" t="s">
        <v>405</v>
      </c>
      <c r="E233" s="146" t="s">
        <v>26</v>
      </c>
      <c r="F233" s="164">
        <v>5.1999999999999998E-2</v>
      </c>
      <c r="G233" s="122">
        <v>11.37</v>
      </c>
      <c r="H233" s="123">
        <f t="shared" si="10"/>
        <v>0.59123999999999988</v>
      </c>
    </row>
    <row r="234" spans="1:157" s="172" customFormat="1" ht="15.75" thickBot="1">
      <c r="A234" s="165"/>
      <c r="B234" s="166"/>
      <c r="E234" s="198"/>
      <c r="F234" s="170"/>
      <c r="G234" s="171"/>
      <c r="H234" s="171"/>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c r="BI234" s="74"/>
      <c r="BJ234" s="74"/>
      <c r="BK234" s="74"/>
      <c r="BL234" s="74"/>
      <c r="BM234" s="74"/>
      <c r="BN234" s="74"/>
      <c r="BO234" s="74"/>
      <c r="BP234" s="74"/>
      <c r="BQ234" s="74"/>
      <c r="BR234" s="74"/>
      <c r="BS234" s="74"/>
      <c r="BT234" s="74"/>
      <c r="BU234" s="74"/>
      <c r="BV234" s="74"/>
      <c r="BW234" s="74"/>
      <c r="BX234" s="74"/>
      <c r="BY234" s="74"/>
      <c r="BZ234" s="74"/>
      <c r="CA234" s="74"/>
      <c r="CB234" s="74"/>
      <c r="CC234" s="74"/>
      <c r="CD234" s="74"/>
      <c r="CE234" s="74"/>
      <c r="CF234" s="74"/>
      <c r="CG234" s="74"/>
      <c r="CH234" s="74"/>
      <c r="CI234" s="74"/>
      <c r="CJ234" s="74"/>
      <c r="CK234" s="74"/>
      <c r="CL234" s="74"/>
      <c r="CM234" s="74"/>
      <c r="CN234" s="74"/>
      <c r="CO234" s="74"/>
      <c r="CP234" s="74"/>
      <c r="CQ234" s="74"/>
      <c r="CR234" s="74"/>
      <c r="CS234" s="74"/>
      <c r="CT234" s="74"/>
      <c r="CU234" s="74"/>
      <c r="CV234" s="74"/>
      <c r="CW234" s="74"/>
      <c r="CX234" s="74"/>
      <c r="CY234" s="74"/>
      <c r="CZ234" s="74"/>
      <c r="DA234" s="74"/>
      <c r="DB234" s="74"/>
      <c r="DC234" s="74"/>
      <c r="DD234" s="74"/>
      <c r="DE234" s="74"/>
      <c r="DF234" s="74"/>
      <c r="DG234" s="74"/>
      <c r="DH234" s="74"/>
      <c r="DI234" s="74"/>
      <c r="DJ234" s="74"/>
      <c r="DK234" s="74"/>
      <c r="DL234" s="74"/>
      <c r="DM234" s="74"/>
      <c r="DN234" s="74"/>
      <c r="DO234" s="74"/>
      <c r="DP234" s="74"/>
      <c r="DQ234" s="74"/>
      <c r="DR234" s="74"/>
      <c r="DS234" s="74"/>
      <c r="DT234" s="74"/>
      <c r="DU234" s="74"/>
      <c r="DV234" s="74"/>
      <c r="DW234" s="74"/>
      <c r="DX234" s="74"/>
      <c r="DY234" s="74"/>
      <c r="DZ234" s="74"/>
      <c r="EA234" s="74"/>
      <c r="EB234" s="74"/>
      <c r="EC234" s="74"/>
      <c r="ED234" s="74"/>
      <c r="EE234" s="74"/>
      <c r="EF234" s="74"/>
      <c r="EG234" s="74"/>
      <c r="EH234" s="74"/>
      <c r="EI234" s="74"/>
      <c r="EJ234" s="74"/>
      <c r="EK234" s="74"/>
      <c r="EL234" s="74"/>
      <c r="EM234" s="74"/>
      <c r="EN234" s="74"/>
      <c r="EO234" s="74"/>
      <c r="EP234" s="74"/>
      <c r="EQ234" s="74"/>
      <c r="ER234" s="74"/>
      <c r="ES234" s="74"/>
      <c r="ET234" s="74"/>
      <c r="EU234" s="74"/>
      <c r="EV234" s="74"/>
      <c r="EW234" s="74"/>
      <c r="EX234" s="74"/>
      <c r="EY234" s="74"/>
      <c r="EZ234" s="74"/>
      <c r="FA234" s="74"/>
    </row>
    <row r="235" spans="1:157" ht="31.5">
      <c r="B235" s="154" t="s">
        <v>1128</v>
      </c>
      <c r="C235" s="218" t="s">
        <v>418</v>
      </c>
      <c r="D235" s="180" t="s">
        <v>419</v>
      </c>
      <c r="E235" s="175" t="s">
        <v>18</v>
      </c>
      <c r="F235" s="176"/>
      <c r="G235" s="174"/>
      <c r="H235" s="178">
        <f>SUM(H236:H243)</f>
        <v>46.955439999999996</v>
      </c>
    </row>
    <row r="236" spans="1:157">
      <c r="B236" s="161" t="s">
        <v>1165</v>
      </c>
      <c r="C236" s="93" t="s">
        <v>394</v>
      </c>
      <c r="D236" s="95" t="s">
        <v>363</v>
      </c>
      <c r="E236" s="92" t="s">
        <v>261</v>
      </c>
      <c r="F236" s="162">
        <v>0.222</v>
      </c>
      <c r="G236" s="96">
        <v>12.89</v>
      </c>
      <c r="H236" s="97">
        <f t="shared" ref="H236:H243" si="11">F236*G236</f>
        <v>2.86158</v>
      </c>
    </row>
    <row r="237" spans="1:157">
      <c r="B237" s="161" t="s">
        <v>1168</v>
      </c>
      <c r="C237" s="93" t="s">
        <v>322</v>
      </c>
      <c r="D237" s="95" t="s">
        <v>323</v>
      </c>
      <c r="E237" s="92" t="s">
        <v>261</v>
      </c>
      <c r="F237" s="162">
        <v>1.333</v>
      </c>
      <c r="G237" s="96">
        <v>15.72</v>
      </c>
      <c r="H237" s="97">
        <f t="shared" si="11"/>
        <v>20.95476</v>
      </c>
    </row>
    <row r="238" spans="1:157" ht="30">
      <c r="B238" s="161" t="s">
        <v>1166</v>
      </c>
      <c r="C238" s="93" t="s">
        <v>407</v>
      </c>
      <c r="D238" s="95" t="s">
        <v>408</v>
      </c>
      <c r="E238" s="92" t="s">
        <v>258</v>
      </c>
      <c r="F238" s="162">
        <v>5.3999999999999999E-2</v>
      </c>
      <c r="G238" s="96">
        <v>1.71</v>
      </c>
      <c r="H238" s="97">
        <f t="shared" si="11"/>
        <v>9.2339999999999992E-2</v>
      </c>
    </row>
    <row r="239" spans="1:157" ht="30">
      <c r="B239" s="161" t="s">
        <v>1169</v>
      </c>
      <c r="C239" s="93" t="s">
        <v>409</v>
      </c>
      <c r="D239" s="95" t="s">
        <v>410</v>
      </c>
      <c r="E239" s="92" t="s">
        <v>347</v>
      </c>
      <c r="F239" s="162">
        <v>0.16900000000000001</v>
      </c>
      <c r="G239" s="96">
        <v>0.04</v>
      </c>
      <c r="H239" s="97">
        <f t="shared" si="11"/>
        <v>6.7600000000000004E-3</v>
      </c>
    </row>
    <row r="240" spans="1:157" ht="30">
      <c r="B240" s="161" t="s">
        <v>1167</v>
      </c>
      <c r="C240" s="93" t="s">
        <v>411</v>
      </c>
      <c r="D240" s="95" t="s">
        <v>412</v>
      </c>
      <c r="E240" s="92" t="s">
        <v>21</v>
      </c>
      <c r="F240" s="162">
        <v>0.49170000000000003</v>
      </c>
      <c r="G240" s="96">
        <v>31.1</v>
      </c>
      <c r="H240" s="97">
        <f t="shared" si="11"/>
        <v>15.291870000000001</v>
      </c>
    </row>
    <row r="241" spans="1:157" ht="30">
      <c r="B241" s="161" t="s">
        <v>1170</v>
      </c>
      <c r="C241" s="93" t="s">
        <v>320</v>
      </c>
      <c r="D241" s="95" t="s">
        <v>321</v>
      </c>
      <c r="E241" s="92" t="s">
        <v>30</v>
      </c>
      <c r="F241" s="162">
        <v>0.16200000000000001</v>
      </c>
      <c r="G241" s="96">
        <v>5.12</v>
      </c>
      <c r="H241" s="97">
        <f t="shared" si="11"/>
        <v>0.82944000000000007</v>
      </c>
    </row>
    <row r="242" spans="1:157">
      <c r="B242" s="161" t="s">
        <v>1171</v>
      </c>
      <c r="C242" s="93" t="s">
        <v>413</v>
      </c>
      <c r="D242" s="95" t="s">
        <v>414</v>
      </c>
      <c r="E242" s="92" t="s">
        <v>30</v>
      </c>
      <c r="F242" s="162">
        <v>7.734</v>
      </c>
      <c r="G242" s="96">
        <v>0.71</v>
      </c>
      <c r="H242" s="97">
        <f t="shared" si="11"/>
        <v>5.4911399999999997</v>
      </c>
    </row>
    <row r="243" spans="1:157" ht="15.75" thickBot="1">
      <c r="B243" s="161" t="s">
        <v>1172</v>
      </c>
      <c r="C243" s="163" t="s">
        <v>415</v>
      </c>
      <c r="D243" s="121" t="s">
        <v>422</v>
      </c>
      <c r="E243" s="146" t="s">
        <v>26</v>
      </c>
      <c r="F243" s="164">
        <v>0.155</v>
      </c>
      <c r="G243" s="122">
        <v>9.2100000000000009</v>
      </c>
      <c r="H243" s="123">
        <f t="shared" si="11"/>
        <v>1.4275500000000001</v>
      </c>
    </row>
    <row r="244" spans="1:157" s="172" customFormat="1" ht="15.75" thickBot="1">
      <c r="A244" s="165"/>
      <c r="B244" s="166"/>
      <c r="E244" s="198"/>
      <c r="F244" s="170"/>
      <c r="G244" s="171"/>
      <c r="H244" s="171"/>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c r="BI244" s="74"/>
      <c r="BJ244" s="74"/>
      <c r="BK244" s="74"/>
      <c r="BL244" s="74"/>
      <c r="BM244" s="74"/>
      <c r="BN244" s="74"/>
      <c r="BO244" s="74"/>
      <c r="BP244" s="74"/>
      <c r="BQ244" s="74"/>
      <c r="BR244" s="74"/>
      <c r="BS244" s="74"/>
      <c r="BT244" s="74"/>
      <c r="BU244" s="74"/>
      <c r="BV244" s="74"/>
      <c r="BW244" s="74"/>
      <c r="BX244" s="74"/>
      <c r="BY244" s="74"/>
      <c r="BZ244" s="74"/>
      <c r="CA244" s="74"/>
      <c r="CB244" s="74"/>
      <c r="CC244" s="74"/>
      <c r="CD244" s="74"/>
      <c r="CE244" s="74"/>
      <c r="CF244" s="74"/>
      <c r="CG244" s="74"/>
      <c r="CH244" s="74"/>
      <c r="CI244" s="74"/>
      <c r="CJ244" s="74"/>
      <c r="CK244" s="74"/>
      <c r="CL244" s="74"/>
      <c r="CM244" s="74"/>
      <c r="CN244" s="74"/>
      <c r="CO244" s="74"/>
      <c r="CP244" s="74"/>
      <c r="CQ244" s="74"/>
      <c r="CR244" s="74"/>
      <c r="CS244" s="74"/>
      <c r="CT244" s="74"/>
      <c r="CU244" s="74"/>
      <c r="CV244" s="74"/>
      <c r="CW244" s="74"/>
      <c r="CX244" s="74"/>
      <c r="CY244" s="74"/>
      <c r="CZ244" s="74"/>
      <c r="DA244" s="74"/>
      <c r="DB244" s="74"/>
      <c r="DC244" s="74"/>
      <c r="DD244" s="74"/>
      <c r="DE244" s="74"/>
      <c r="DF244" s="74"/>
      <c r="DG244" s="74"/>
      <c r="DH244" s="74"/>
      <c r="DI244" s="74"/>
      <c r="DJ244" s="74"/>
      <c r="DK244" s="74"/>
      <c r="DL244" s="74"/>
      <c r="DM244" s="74"/>
      <c r="DN244" s="74"/>
      <c r="DO244" s="74"/>
      <c r="DP244" s="74"/>
      <c r="DQ244" s="74"/>
      <c r="DR244" s="74"/>
      <c r="DS244" s="74"/>
      <c r="DT244" s="74"/>
      <c r="DU244" s="74"/>
      <c r="DV244" s="74"/>
      <c r="DW244" s="74"/>
      <c r="DX244" s="74"/>
      <c r="DY244" s="74"/>
      <c r="DZ244" s="74"/>
      <c r="EA244" s="74"/>
      <c r="EB244" s="74"/>
      <c r="EC244" s="74"/>
      <c r="ED244" s="74"/>
      <c r="EE244" s="74"/>
      <c r="EF244" s="74"/>
      <c r="EG244" s="74"/>
      <c r="EH244" s="74"/>
      <c r="EI244" s="74"/>
      <c r="EJ244" s="74"/>
      <c r="EK244" s="74"/>
      <c r="EL244" s="74"/>
      <c r="EM244" s="74"/>
      <c r="EN244" s="74"/>
      <c r="EO244" s="74"/>
      <c r="EP244" s="74"/>
      <c r="EQ244" s="74"/>
      <c r="ER244" s="74"/>
      <c r="ES244" s="74"/>
      <c r="ET244" s="74"/>
      <c r="EU244" s="74"/>
      <c r="EV244" s="74"/>
      <c r="EW244" s="74"/>
      <c r="EX244" s="74"/>
      <c r="EY244" s="74"/>
      <c r="EZ244" s="74"/>
      <c r="FA244" s="74"/>
    </row>
    <row r="245" spans="1:157" ht="47.25">
      <c r="B245" s="154" t="s">
        <v>1131</v>
      </c>
      <c r="C245" s="173" t="s">
        <v>570</v>
      </c>
      <c r="D245" s="180" t="s">
        <v>97</v>
      </c>
      <c r="E245" s="175" t="s">
        <v>18</v>
      </c>
      <c r="F245" s="176"/>
      <c r="G245" s="174"/>
      <c r="H245" s="178">
        <f>SUM(H246:H252)</f>
        <v>74.651570200000009</v>
      </c>
    </row>
    <row r="246" spans="1:157">
      <c r="B246" s="161" t="s">
        <v>1132</v>
      </c>
      <c r="C246" s="93" t="s">
        <v>394</v>
      </c>
      <c r="D246" s="95" t="s">
        <v>363</v>
      </c>
      <c r="E246" s="92" t="s">
        <v>261</v>
      </c>
      <c r="F246" s="162">
        <v>0.55400000000000005</v>
      </c>
      <c r="G246" s="96">
        <v>12.89</v>
      </c>
      <c r="H246" s="97">
        <f t="shared" ref="H246:H252" si="12">F246*G246</f>
        <v>7.1410600000000013</v>
      </c>
    </row>
    <row r="247" spans="1:157">
      <c r="B247" s="161" t="s">
        <v>1133</v>
      </c>
      <c r="C247" s="93" t="s">
        <v>322</v>
      </c>
      <c r="D247" s="95" t="s">
        <v>323</v>
      </c>
      <c r="E247" s="92" t="s">
        <v>261</v>
      </c>
      <c r="F247" s="162">
        <v>3.0179999999999998</v>
      </c>
      <c r="G247" s="96">
        <v>15.72</v>
      </c>
      <c r="H247" s="97">
        <f t="shared" si="12"/>
        <v>47.442959999999999</v>
      </c>
    </row>
    <row r="248" spans="1:157" ht="30">
      <c r="B248" s="161" t="s">
        <v>1134</v>
      </c>
      <c r="C248" s="216" t="s">
        <v>424</v>
      </c>
      <c r="D248" s="95" t="s">
        <v>425</v>
      </c>
      <c r="E248" s="92" t="s">
        <v>18</v>
      </c>
      <c r="F248" s="162">
        <v>0.36599999999999999</v>
      </c>
      <c r="G248" s="96">
        <f>H254</f>
        <v>14.114700000000001</v>
      </c>
      <c r="H248" s="97">
        <f t="shared" si="12"/>
        <v>5.1659801999999999</v>
      </c>
    </row>
    <row r="249" spans="1:157">
      <c r="B249" s="161" t="s">
        <v>1135</v>
      </c>
      <c r="C249" s="93" t="s">
        <v>420</v>
      </c>
      <c r="D249" s="95" t="s">
        <v>421</v>
      </c>
      <c r="E249" s="92" t="s">
        <v>30</v>
      </c>
      <c r="F249" s="162">
        <v>1.0900000000000001</v>
      </c>
      <c r="G249" s="96">
        <v>9.09</v>
      </c>
      <c r="H249" s="97">
        <f t="shared" si="12"/>
        <v>9.908100000000001</v>
      </c>
    </row>
    <row r="250" spans="1:157" ht="30">
      <c r="B250" s="161" t="s">
        <v>1136</v>
      </c>
      <c r="C250" s="93" t="s">
        <v>396</v>
      </c>
      <c r="D250" s="95" t="s">
        <v>397</v>
      </c>
      <c r="E250" s="92" t="s">
        <v>345</v>
      </c>
      <c r="F250" s="162">
        <v>1.7000000000000001E-2</v>
      </c>
      <c r="G250" s="96">
        <v>6.95</v>
      </c>
      <c r="H250" s="97">
        <f t="shared" si="12"/>
        <v>0.11815000000000001</v>
      </c>
    </row>
    <row r="251" spans="1:157">
      <c r="B251" s="161" t="s">
        <v>1137</v>
      </c>
      <c r="C251" s="93" t="s">
        <v>324</v>
      </c>
      <c r="D251" s="95" t="s">
        <v>325</v>
      </c>
      <c r="E251" s="92" t="s">
        <v>30</v>
      </c>
      <c r="F251" s="162">
        <v>0.83899999999999997</v>
      </c>
      <c r="G251" s="96">
        <v>4.93</v>
      </c>
      <c r="H251" s="97">
        <f t="shared" si="12"/>
        <v>4.1362699999999997</v>
      </c>
    </row>
    <row r="252" spans="1:157" ht="15.75" thickBot="1">
      <c r="B252" s="161" t="s">
        <v>1138</v>
      </c>
      <c r="C252" s="163" t="s">
        <v>404</v>
      </c>
      <c r="D252" s="121" t="s">
        <v>405</v>
      </c>
      <c r="E252" s="146" t="s">
        <v>26</v>
      </c>
      <c r="F252" s="164">
        <v>6.5000000000000002E-2</v>
      </c>
      <c r="G252" s="122">
        <v>11.37</v>
      </c>
      <c r="H252" s="123">
        <f t="shared" si="12"/>
        <v>0.73904999999999998</v>
      </c>
    </row>
    <row r="253" spans="1:157" s="172" customFormat="1" ht="15.75" thickBot="1">
      <c r="A253" s="165"/>
      <c r="B253" s="166"/>
      <c r="C253" s="169"/>
      <c r="D253" s="168"/>
      <c r="E253" s="169"/>
      <c r="F253" s="170"/>
      <c r="G253" s="171"/>
      <c r="H253" s="171"/>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c r="AR253" s="74"/>
      <c r="AS253" s="74"/>
      <c r="AT253" s="74"/>
      <c r="AU253" s="74"/>
      <c r="AV253" s="74"/>
      <c r="AW253" s="74"/>
      <c r="AX253" s="74"/>
      <c r="AY253" s="74"/>
      <c r="AZ253" s="74"/>
      <c r="BA253" s="74"/>
      <c r="BB253" s="74"/>
      <c r="BC253" s="74"/>
      <c r="BD253" s="74"/>
      <c r="BE253" s="74"/>
      <c r="BF253" s="74"/>
      <c r="BG253" s="74"/>
      <c r="BH253" s="74"/>
      <c r="BI253" s="74"/>
      <c r="BJ253" s="74"/>
      <c r="BK253" s="74"/>
      <c r="BL253" s="74"/>
      <c r="BM253" s="74"/>
      <c r="BN253" s="74"/>
      <c r="BO253" s="74"/>
      <c r="BP253" s="74"/>
      <c r="BQ253" s="74"/>
      <c r="BR253" s="74"/>
      <c r="BS253" s="74"/>
      <c r="BT253" s="74"/>
      <c r="BU253" s="74"/>
      <c r="BV253" s="74"/>
      <c r="BW253" s="74"/>
      <c r="BX253" s="74"/>
      <c r="BY253" s="74"/>
      <c r="BZ253" s="74"/>
      <c r="CA253" s="74"/>
      <c r="CB253" s="74"/>
      <c r="CC253" s="74"/>
      <c r="CD253" s="74"/>
      <c r="CE253" s="74"/>
      <c r="CF253" s="74"/>
      <c r="CG253" s="74"/>
      <c r="CH253" s="74"/>
      <c r="CI253" s="74"/>
      <c r="CJ253" s="74"/>
      <c r="CK253" s="74"/>
      <c r="CL253" s="74"/>
      <c r="CM253" s="74"/>
      <c r="CN253" s="74"/>
      <c r="CO253" s="74"/>
      <c r="CP253" s="74"/>
      <c r="CQ253" s="74"/>
      <c r="CR253" s="74"/>
      <c r="CS253" s="74"/>
      <c r="CT253" s="74"/>
      <c r="CU253" s="74"/>
      <c r="CV253" s="74"/>
      <c r="CW253" s="74"/>
      <c r="CX253" s="74"/>
      <c r="CY253" s="74"/>
      <c r="CZ253" s="74"/>
      <c r="DA253" s="74"/>
      <c r="DB253" s="74"/>
      <c r="DC253" s="74"/>
      <c r="DD253" s="74"/>
      <c r="DE253" s="74"/>
      <c r="DF253" s="74"/>
      <c r="DG253" s="74"/>
      <c r="DH253" s="74"/>
      <c r="DI253" s="74"/>
      <c r="DJ253" s="74"/>
      <c r="DK253" s="74"/>
      <c r="DL253" s="74"/>
      <c r="DM253" s="74"/>
      <c r="DN253" s="74"/>
      <c r="DO253" s="74"/>
      <c r="DP253" s="74"/>
      <c r="DQ253" s="74"/>
      <c r="DR253" s="74"/>
      <c r="DS253" s="74"/>
      <c r="DT253" s="74"/>
      <c r="DU253" s="74"/>
      <c r="DV253" s="74"/>
      <c r="DW253" s="74"/>
      <c r="DX253" s="74"/>
      <c r="DY253" s="74"/>
      <c r="DZ253" s="74"/>
      <c r="EA253" s="74"/>
      <c r="EB253" s="74"/>
      <c r="EC253" s="74"/>
      <c r="ED253" s="74"/>
      <c r="EE253" s="74"/>
      <c r="EF253" s="74"/>
      <c r="EG253" s="74"/>
      <c r="EH253" s="74"/>
      <c r="EI253" s="74"/>
      <c r="EJ253" s="74"/>
      <c r="EK253" s="74"/>
      <c r="EL253" s="74"/>
      <c r="EM253" s="74"/>
      <c r="EN253" s="74"/>
      <c r="EO253" s="74"/>
      <c r="EP253" s="74"/>
      <c r="EQ253" s="74"/>
      <c r="ER253" s="74"/>
      <c r="ES253" s="74"/>
      <c r="ET253" s="74"/>
      <c r="EU253" s="74"/>
      <c r="EV253" s="74"/>
      <c r="EW253" s="74"/>
      <c r="EX253" s="74"/>
      <c r="EY253" s="74"/>
      <c r="EZ253" s="74"/>
      <c r="FA253" s="74"/>
    </row>
    <row r="254" spans="1:157" ht="31.5">
      <c r="B254" s="154" t="s">
        <v>1134</v>
      </c>
      <c r="C254" s="218" t="s">
        <v>424</v>
      </c>
      <c r="D254" s="180" t="s">
        <v>426</v>
      </c>
      <c r="E254" s="175" t="s">
        <v>18</v>
      </c>
      <c r="F254" s="202"/>
      <c r="G254" s="174"/>
      <c r="H254" s="178">
        <f>SUM(H255:H259)</f>
        <v>14.114700000000001</v>
      </c>
    </row>
    <row r="255" spans="1:157">
      <c r="B255" s="161" t="s">
        <v>1139</v>
      </c>
      <c r="C255" s="93" t="s">
        <v>394</v>
      </c>
      <c r="D255" s="95" t="s">
        <v>363</v>
      </c>
      <c r="E255" s="92" t="s">
        <v>261</v>
      </c>
      <c r="F255" s="162">
        <v>6.0000000000000001E-3</v>
      </c>
      <c r="G255" s="96">
        <v>12.89</v>
      </c>
      <c r="H255" s="97">
        <f>F255*G255</f>
        <v>7.7340000000000006E-2</v>
      </c>
    </row>
    <row r="256" spans="1:157">
      <c r="B256" s="161" t="s">
        <v>1173</v>
      </c>
      <c r="C256" s="93" t="s">
        <v>322</v>
      </c>
      <c r="D256" s="95" t="s">
        <v>323</v>
      </c>
      <c r="E256" s="92" t="s">
        <v>261</v>
      </c>
      <c r="F256" s="162">
        <v>3.4000000000000002E-2</v>
      </c>
      <c r="G256" s="96">
        <v>15.72</v>
      </c>
      <c r="H256" s="97">
        <f>F256*G256</f>
        <v>0.53448000000000007</v>
      </c>
    </row>
    <row r="257" spans="1:157" ht="30">
      <c r="B257" s="161" t="s">
        <v>1174</v>
      </c>
      <c r="C257" s="93" t="s">
        <v>407</v>
      </c>
      <c r="D257" s="95" t="s">
        <v>408</v>
      </c>
      <c r="E257" s="92" t="s">
        <v>258</v>
      </c>
      <c r="F257" s="162">
        <v>5.0000000000000001E-3</v>
      </c>
      <c r="G257" s="96">
        <v>1.71</v>
      </c>
      <c r="H257" s="97">
        <f>F257*G257</f>
        <v>8.5500000000000003E-3</v>
      </c>
    </row>
    <row r="258" spans="1:157" ht="30">
      <c r="B258" s="161" t="s">
        <v>1175</v>
      </c>
      <c r="C258" s="93" t="s">
        <v>409</v>
      </c>
      <c r="D258" s="95" t="s">
        <v>410</v>
      </c>
      <c r="E258" s="92" t="s">
        <v>347</v>
      </c>
      <c r="F258" s="162">
        <v>1E-3</v>
      </c>
      <c r="G258" s="96">
        <v>0.04</v>
      </c>
      <c r="H258" s="97">
        <f>F258*G258</f>
        <v>4.0000000000000003E-5</v>
      </c>
    </row>
    <row r="259" spans="1:157" ht="30.75" thickBot="1">
      <c r="B259" s="161" t="s">
        <v>1176</v>
      </c>
      <c r="C259" s="163" t="s">
        <v>411</v>
      </c>
      <c r="D259" s="121" t="s">
        <v>412</v>
      </c>
      <c r="E259" s="146" t="s">
        <v>21</v>
      </c>
      <c r="F259" s="164">
        <v>0.43390000000000001</v>
      </c>
      <c r="G259" s="122">
        <v>31.1</v>
      </c>
      <c r="H259" s="123">
        <f>F259*G259</f>
        <v>13.494290000000001</v>
      </c>
    </row>
    <row r="260" spans="1:157" s="172" customFormat="1" ht="15.75" thickBot="1">
      <c r="A260" s="165"/>
      <c r="B260" s="166"/>
      <c r="C260" s="169"/>
      <c r="D260" s="168"/>
      <c r="E260" s="169"/>
      <c r="F260" s="170"/>
      <c r="G260" s="171"/>
      <c r="H260" s="171"/>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c r="AQ260" s="74"/>
      <c r="AR260" s="74"/>
      <c r="AS260" s="74"/>
      <c r="AT260" s="74"/>
      <c r="AU260" s="74"/>
      <c r="AV260" s="74"/>
      <c r="AW260" s="74"/>
      <c r="AX260" s="74"/>
      <c r="AY260" s="74"/>
      <c r="AZ260" s="74"/>
      <c r="BA260" s="74"/>
      <c r="BB260" s="74"/>
      <c r="BC260" s="74"/>
      <c r="BD260" s="74"/>
      <c r="BE260" s="74"/>
      <c r="BF260" s="74"/>
      <c r="BG260" s="74"/>
      <c r="BH260" s="74"/>
      <c r="BI260" s="74"/>
      <c r="BJ260" s="74"/>
      <c r="BK260" s="74"/>
      <c r="BL260" s="74"/>
      <c r="BM260" s="74"/>
      <c r="BN260" s="74"/>
      <c r="BO260" s="74"/>
      <c r="BP260" s="74"/>
      <c r="BQ260" s="74"/>
      <c r="BR260" s="74"/>
      <c r="BS260" s="74"/>
      <c r="BT260" s="74"/>
      <c r="BU260" s="74"/>
      <c r="BV260" s="74"/>
      <c r="BW260" s="74"/>
      <c r="BX260" s="74"/>
      <c r="BY260" s="74"/>
      <c r="BZ260" s="74"/>
      <c r="CA260" s="74"/>
      <c r="CB260" s="74"/>
      <c r="CC260" s="74"/>
      <c r="CD260" s="74"/>
      <c r="CE260" s="74"/>
      <c r="CF260" s="74"/>
      <c r="CG260" s="74"/>
      <c r="CH260" s="74"/>
      <c r="CI260" s="74"/>
      <c r="CJ260" s="74"/>
      <c r="CK260" s="74"/>
      <c r="CL260" s="74"/>
      <c r="CM260" s="74"/>
      <c r="CN260" s="74"/>
      <c r="CO260" s="74"/>
      <c r="CP260" s="74"/>
      <c r="CQ260" s="74"/>
      <c r="CR260" s="74"/>
      <c r="CS260" s="74"/>
      <c r="CT260" s="74"/>
      <c r="CU260" s="74"/>
      <c r="CV260" s="74"/>
      <c r="CW260" s="74"/>
      <c r="CX260" s="74"/>
      <c r="CY260" s="74"/>
      <c r="CZ260" s="74"/>
      <c r="DA260" s="74"/>
      <c r="DB260" s="74"/>
      <c r="DC260" s="74"/>
      <c r="DD260" s="74"/>
      <c r="DE260" s="74"/>
      <c r="DF260" s="74"/>
      <c r="DG260" s="74"/>
      <c r="DH260" s="74"/>
      <c r="DI260" s="74"/>
      <c r="DJ260" s="74"/>
      <c r="DK260" s="74"/>
      <c r="DL260" s="74"/>
      <c r="DM260" s="74"/>
      <c r="DN260" s="74"/>
      <c r="DO260" s="74"/>
      <c r="DP260" s="74"/>
      <c r="DQ260" s="74"/>
      <c r="DR260" s="74"/>
      <c r="DS260" s="74"/>
      <c r="DT260" s="74"/>
      <c r="DU260" s="74"/>
      <c r="DV260" s="74"/>
      <c r="DW260" s="74"/>
      <c r="DX260" s="74"/>
      <c r="DY260" s="74"/>
      <c r="DZ260" s="74"/>
      <c r="EA260" s="74"/>
      <c r="EB260" s="74"/>
      <c r="EC260" s="74"/>
      <c r="ED260" s="74"/>
      <c r="EE260" s="74"/>
      <c r="EF260" s="74"/>
      <c r="EG260" s="74"/>
      <c r="EH260" s="74"/>
      <c r="EI260" s="74"/>
      <c r="EJ260" s="74"/>
      <c r="EK260" s="74"/>
      <c r="EL260" s="74"/>
      <c r="EM260" s="74"/>
      <c r="EN260" s="74"/>
      <c r="EO260" s="74"/>
      <c r="EP260" s="74"/>
      <c r="EQ260" s="74"/>
      <c r="ER260" s="74"/>
      <c r="ES260" s="74"/>
      <c r="ET260" s="74"/>
      <c r="EU260" s="74"/>
      <c r="EV260" s="74"/>
      <c r="EW260" s="74"/>
      <c r="EX260" s="74"/>
      <c r="EY260" s="74"/>
      <c r="EZ260" s="74"/>
      <c r="FA260" s="74"/>
    </row>
    <row r="261" spans="1:157" ht="16.5" thickBot="1">
      <c r="B261" s="208">
        <v>5</v>
      </c>
      <c r="C261" s="208"/>
      <c r="D261" s="209" t="s">
        <v>28</v>
      </c>
      <c r="E261" s="210"/>
      <c r="F261" s="219"/>
      <c r="G261" s="192"/>
      <c r="H261" s="220"/>
    </row>
    <row r="262" spans="1:157" ht="31.5">
      <c r="B262" s="194" t="s">
        <v>1140</v>
      </c>
      <c r="C262" s="195" t="s">
        <v>98</v>
      </c>
      <c r="D262" s="156" t="s">
        <v>99</v>
      </c>
      <c r="E262" s="157" t="s">
        <v>18</v>
      </c>
      <c r="F262" s="196"/>
      <c r="G262" s="159"/>
      <c r="H262" s="160">
        <f>SUM(H263:H264)</f>
        <v>8.3760000000000012</v>
      </c>
    </row>
    <row r="263" spans="1:157">
      <c r="B263" s="161" t="s">
        <v>1141</v>
      </c>
      <c r="C263" s="93" t="s">
        <v>259</v>
      </c>
      <c r="D263" s="95" t="s">
        <v>260</v>
      </c>
      <c r="E263" s="92" t="s">
        <v>261</v>
      </c>
      <c r="F263" s="162">
        <v>0.4</v>
      </c>
      <c r="G263" s="96">
        <v>12.91</v>
      </c>
      <c r="H263" s="97">
        <f>F263*G263</f>
        <v>5.1640000000000006</v>
      </c>
    </row>
    <row r="264" spans="1:157" ht="30.75" thickBot="1">
      <c r="B264" s="161" t="s">
        <v>1142</v>
      </c>
      <c r="C264" s="163" t="s">
        <v>427</v>
      </c>
      <c r="D264" s="121" t="s">
        <v>428</v>
      </c>
      <c r="E264" s="146" t="s">
        <v>345</v>
      </c>
      <c r="F264" s="164">
        <v>0.4</v>
      </c>
      <c r="G264" s="122">
        <v>8.0299999999999994</v>
      </c>
      <c r="H264" s="123">
        <f>F264*G264</f>
        <v>3.2119999999999997</v>
      </c>
    </row>
    <row r="265" spans="1:157" s="172" customFormat="1" ht="15.75" thickBot="1">
      <c r="A265" s="165"/>
      <c r="B265" s="166"/>
      <c r="C265" s="169"/>
      <c r="D265" s="168"/>
      <c r="E265" s="169"/>
      <c r="F265" s="170"/>
      <c r="G265" s="171"/>
      <c r="H265" s="171"/>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c r="AQ265" s="74"/>
      <c r="AR265" s="74"/>
      <c r="AS265" s="74"/>
      <c r="AT265" s="74"/>
      <c r="AU265" s="74"/>
      <c r="AV265" s="74"/>
      <c r="AW265" s="74"/>
      <c r="AX265" s="74"/>
      <c r="AY265" s="74"/>
      <c r="AZ265" s="74"/>
      <c r="BA265" s="74"/>
      <c r="BB265" s="74"/>
      <c r="BC265" s="74"/>
      <c r="BD265" s="74"/>
      <c r="BE265" s="74"/>
      <c r="BF265" s="74"/>
      <c r="BG265" s="74"/>
      <c r="BH265" s="74"/>
      <c r="BI265" s="74"/>
      <c r="BJ265" s="74"/>
      <c r="BK265" s="74"/>
      <c r="BL265" s="74"/>
      <c r="BM265" s="74"/>
      <c r="BN265" s="74"/>
      <c r="BO265" s="74"/>
      <c r="BP265" s="74"/>
      <c r="BQ265" s="74"/>
      <c r="BR265" s="74"/>
      <c r="BS265" s="74"/>
      <c r="BT265" s="74"/>
      <c r="BU265" s="74"/>
      <c r="BV265" s="74"/>
      <c r="BW265" s="74"/>
      <c r="BX265" s="74"/>
      <c r="BY265" s="74"/>
      <c r="BZ265" s="74"/>
      <c r="CA265" s="74"/>
      <c r="CB265" s="74"/>
      <c r="CC265" s="74"/>
      <c r="CD265" s="74"/>
      <c r="CE265" s="74"/>
      <c r="CF265" s="74"/>
      <c r="CG265" s="74"/>
      <c r="CH265" s="74"/>
      <c r="CI265" s="74"/>
      <c r="CJ265" s="74"/>
      <c r="CK265" s="74"/>
      <c r="CL265" s="74"/>
      <c r="CM265" s="74"/>
      <c r="CN265" s="74"/>
      <c r="CO265" s="74"/>
      <c r="CP265" s="74"/>
      <c r="CQ265" s="74"/>
      <c r="CR265" s="74"/>
      <c r="CS265" s="74"/>
      <c r="CT265" s="74"/>
      <c r="CU265" s="74"/>
      <c r="CV265" s="74"/>
      <c r="CW265" s="74"/>
      <c r="CX265" s="74"/>
      <c r="CY265" s="74"/>
      <c r="CZ265" s="74"/>
      <c r="DA265" s="74"/>
      <c r="DB265" s="74"/>
      <c r="DC265" s="74"/>
      <c r="DD265" s="74"/>
      <c r="DE265" s="74"/>
      <c r="DF265" s="74"/>
      <c r="DG265" s="74"/>
      <c r="DH265" s="74"/>
      <c r="DI265" s="74"/>
      <c r="DJ265" s="74"/>
      <c r="DK265" s="74"/>
      <c r="DL265" s="74"/>
      <c r="DM265" s="74"/>
      <c r="DN265" s="74"/>
      <c r="DO265" s="74"/>
      <c r="DP265" s="74"/>
      <c r="DQ265" s="74"/>
      <c r="DR265" s="74"/>
      <c r="DS265" s="74"/>
      <c r="DT265" s="74"/>
      <c r="DU265" s="74"/>
      <c r="DV265" s="74"/>
      <c r="DW265" s="74"/>
      <c r="DX265" s="74"/>
      <c r="DY265" s="74"/>
      <c r="DZ265" s="74"/>
      <c r="EA265" s="74"/>
      <c r="EB265" s="74"/>
      <c r="EC265" s="74"/>
      <c r="ED265" s="74"/>
      <c r="EE265" s="74"/>
      <c r="EF265" s="74"/>
      <c r="EG265" s="74"/>
      <c r="EH265" s="74"/>
      <c r="EI265" s="74"/>
      <c r="EJ265" s="74"/>
      <c r="EK265" s="74"/>
      <c r="EL265" s="74"/>
      <c r="EM265" s="74"/>
      <c r="EN265" s="74"/>
      <c r="EO265" s="74"/>
      <c r="EP265" s="74"/>
      <c r="EQ265" s="74"/>
      <c r="ER265" s="74"/>
      <c r="ES265" s="74"/>
      <c r="ET265" s="74"/>
      <c r="EU265" s="74"/>
      <c r="EV265" s="74"/>
      <c r="EW265" s="74"/>
      <c r="EX265" s="74"/>
      <c r="EY265" s="74"/>
      <c r="EZ265" s="74"/>
      <c r="FA265" s="74"/>
    </row>
    <row r="266" spans="1:157" ht="16.5" thickBot="1">
      <c r="B266" s="208">
        <v>6</v>
      </c>
      <c r="C266" s="208"/>
      <c r="D266" s="209" t="s">
        <v>29</v>
      </c>
      <c r="E266" s="210"/>
      <c r="F266" s="219"/>
      <c r="G266" s="192"/>
      <c r="H266" s="220"/>
    </row>
    <row r="267" spans="1:157" ht="63">
      <c r="B267" s="194" t="s">
        <v>1143</v>
      </c>
      <c r="C267" s="221" t="s">
        <v>429</v>
      </c>
      <c r="D267" s="156" t="s">
        <v>430</v>
      </c>
      <c r="E267" s="157" t="s">
        <v>18</v>
      </c>
      <c r="F267" s="222"/>
      <c r="G267" s="159"/>
      <c r="H267" s="160">
        <f>SUM(H268:H273)</f>
        <v>51.750283899999999</v>
      </c>
    </row>
    <row r="268" spans="1:157" ht="45">
      <c r="B268" s="161" t="s">
        <v>1144</v>
      </c>
      <c r="C268" s="216" t="s">
        <v>431</v>
      </c>
      <c r="D268" s="95" t="s">
        <v>432</v>
      </c>
      <c r="E268" s="92" t="s">
        <v>24</v>
      </c>
      <c r="F268" s="223">
        <v>9.7999999999999997E-3</v>
      </c>
      <c r="G268" s="96">
        <v>336</v>
      </c>
      <c r="H268" s="97">
        <f t="shared" ref="H268:H273" si="13">G268*F268</f>
        <v>3.2927999999999997</v>
      </c>
    </row>
    <row r="269" spans="1:157">
      <c r="B269" s="161" t="s">
        <v>1145</v>
      </c>
      <c r="C269" s="216" t="s">
        <v>358</v>
      </c>
      <c r="D269" s="95" t="s">
        <v>354</v>
      </c>
      <c r="E269" s="92" t="s">
        <v>261</v>
      </c>
      <c r="F269" s="223">
        <v>1.55</v>
      </c>
      <c r="G269" s="96">
        <v>15.72</v>
      </c>
      <c r="H269" s="97">
        <f t="shared" si="13"/>
        <v>24.366000000000003</v>
      </c>
    </row>
    <row r="270" spans="1:157">
      <c r="B270" s="161" t="s">
        <v>1146</v>
      </c>
      <c r="C270" s="216" t="s">
        <v>259</v>
      </c>
      <c r="D270" s="95" t="s">
        <v>260</v>
      </c>
      <c r="E270" s="92" t="s">
        <v>261</v>
      </c>
      <c r="F270" s="223">
        <v>0.77500000000000002</v>
      </c>
      <c r="G270" s="96">
        <v>12.91</v>
      </c>
      <c r="H270" s="97">
        <f t="shared" si="13"/>
        <v>10.00525</v>
      </c>
    </row>
    <row r="271" spans="1:157">
      <c r="B271" s="161" t="s">
        <v>1147</v>
      </c>
      <c r="C271" s="216" t="s">
        <v>433</v>
      </c>
      <c r="D271" s="95" t="s">
        <v>434</v>
      </c>
      <c r="E271" s="92" t="s">
        <v>435</v>
      </c>
      <c r="F271" s="223">
        <v>2.8309999999999998E-2</v>
      </c>
      <c r="G271" s="96">
        <v>465.69</v>
      </c>
      <c r="H271" s="97">
        <f t="shared" si="13"/>
        <v>13.183683899999998</v>
      </c>
    </row>
    <row r="272" spans="1:157" ht="30">
      <c r="B272" s="161" t="s">
        <v>1148</v>
      </c>
      <c r="C272" s="216" t="s">
        <v>436</v>
      </c>
      <c r="D272" s="95" t="s">
        <v>437</v>
      </c>
      <c r="E272" s="92" t="s">
        <v>30</v>
      </c>
      <c r="F272" s="223">
        <v>0.42</v>
      </c>
      <c r="G272" s="96">
        <v>1.59</v>
      </c>
      <c r="H272" s="97">
        <f t="shared" si="13"/>
        <v>0.66780000000000006</v>
      </c>
    </row>
    <row r="273" spans="1:157" ht="15.75" thickBot="1">
      <c r="B273" s="161" t="s">
        <v>1149</v>
      </c>
      <c r="C273" s="217" t="s">
        <v>438</v>
      </c>
      <c r="D273" s="121" t="s">
        <v>439</v>
      </c>
      <c r="E273" s="146" t="s">
        <v>440</v>
      </c>
      <c r="F273" s="224">
        <v>5.0000000000000001E-3</v>
      </c>
      <c r="G273" s="122">
        <v>46.95</v>
      </c>
      <c r="H273" s="123">
        <f t="shared" si="13"/>
        <v>0.23475000000000001</v>
      </c>
    </row>
    <row r="274" spans="1:157" s="172" customFormat="1" ht="15.75" thickBot="1">
      <c r="A274" s="165"/>
      <c r="B274" s="166"/>
      <c r="C274" s="169"/>
      <c r="D274" s="168"/>
      <c r="E274" s="169"/>
      <c r="F274" s="170"/>
      <c r="G274" s="171"/>
      <c r="H274" s="171"/>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c r="AR274" s="74"/>
      <c r="AS274" s="74"/>
      <c r="AT274" s="74"/>
      <c r="AU274" s="74"/>
      <c r="AV274" s="74"/>
      <c r="AW274" s="74"/>
      <c r="AX274" s="74"/>
      <c r="AY274" s="74"/>
      <c r="AZ274" s="74"/>
      <c r="BA274" s="74"/>
      <c r="BB274" s="74"/>
      <c r="BC274" s="74"/>
      <c r="BD274" s="74"/>
      <c r="BE274" s="74"/>
      <c r="BF274" s="74"/>
      <c r="BG274" s="74"/>
      <c r="BH274" s="74"/>
      <c r="BI274" s="74"/>
      <c r="BJ274" s="74"/>
      <c r="BK274" s="74"/>
      <c r="BL274" s="74"/>
      <c r="BM274" s="74"/>
      <c r="BN274" s="74"/>
      <c r="BO274" s="74"/>
      <c r="BP274" s="74"/>
      <c r="BQ274" s="74"/>
      <c r="BR274" s="74"/>
      <c r="BS274" s="74"/>
      <c r="BT274" s="74"/>
      <c r="BU274" s="74"/>
      <c r="BV274" s="74"/>
      <c r="BW274" s="74"/>
      <c r="BX274" s="74"/>
      <c r="BY274" s="74"/>
      <c r="BZ274" s="74"/>
      <c r="CA274" s="74"/>
      <c r="CB274" s="74"/>
      <c r="CC274" s="74"/>
      <c r="CD274" s="74"/>
      <c r="CE274" s="74"/>
      <c r="CF274" s="74"/>
      <c r="CG274" s="74"/>
      <c r="CH274" s="74"/>
      <c r="CI274" s="74"/>
      <c r="CJ274" s="74"/>
      <c r="CK274" s="74"/>
      <c r="CL274" s="74"/>
      <c r="CM274" s="74"/>
      <c r="CN274" s="74"/>
      <c r="CO274" s="74"/>
      <c r="CP274" s="74"/>
      <c r="CQ274" s="74"/>
      <c r="CR274" s="74"/>
      <c r="CS274" s="74"/>
      <c r="CT274" s="74"/>
      <c r="CU274" s="74"/>
      <c r="CV274" s="74"/>
      <c r="CW274" s="74"/>
      <c r="CX274" s="74"/>
      <c r="CY274" s="74"/>
      <c r="CZ274" s="74"/>
      <c r="DA274" s="74"/>
      <c r="DB274" s="74"/>
      <c r="DC274" s="74"/>
      <c r="DD274" s="74"/>
      <c r="DE274" s="74"/>
      <c r="DF274" s="74"/>
      <c r="DG274" s="74"/>
      <c r="DH274" s="74"/>
      <c r="DI274" s="74"/>
      <c r="DJ274" s="74"/>
      <c r="DK274" s="74"/>
      <c r="DL274" s="74"/>
      <c r="DM274" s="74"/>
      <c r="DN274" s="74"/>
      <c r="DO274" s="74"/>
      <c r="DP274" s="74"/>
      <c r="DQ274" s="74"/>
      <c r="DR274" s="74"/>
      <c r="DS274" s="74"/>
      <c r="DT274" s="74"/>
      <c r="DU274" s="74"/>
      <c r="DV274" s="74"/>
      <c r="DW274" s="74"/>
      <c r="DX274" s="74"/>
      <c r="DY274" s="74"/>
      <c r="DZ274" s="74"/>
      <c r="EA274" s="74"/>
      <c r="EB274" s="74"/>
      <c r="EC274" s="74"/>
      <c r="ED274" s="74"/>
      <c r="EE274" s="74"/>
      <c r="EF274" s="74"/>
      <c r="EG274" s="74"/>
      <c r="EH274" s="74"/>
      <c r="EI274" s="74"/>
      <c r="EJ274" s="74"/>
      <c r="EK274" s="74"/>
      <c r="EL274" s="74"/>
      <c r="EM274" s="74"/>
      <c r="EN274" s="74"/>
      <c r="EO274" s="74"/>
      <c r="EP274" s="74"/>
      <c r="EQ274" s="74"/>
      <c r="ER274" s="74"/>
      <c r="ES274" s="74"/>
      <c r="ET274" s="74"/>
      <c r="EU274" s="74"/>
      <c r="EV274" s="74"/>
      <c r="EW274" s="74"/>
      <c r="EX274" s="74"/>
      <c r="EY274" s="74"/>
      <c r="EZ274" s="74"/>
      <c r="FA274" s="74"/>
    </row>
    <row r="275" spans="1:157" ht="31.5">
      <c r="B275" s="154" t="s">
        <v>1500</v>
      </c>
      <c r="C275" s="179" t="s">
        <v>591</v>
      </c>
      <c r="D275" s="180" t="s">
        <v>442</v>
      </c>
      <c r="E275" s="175" t="s">
        <v>18</v>
      </c>
      <c r="F275" s="176"/>
      <c r="G275" s="174"/>
      <c r="H275" s="178">
        <f>SUM(H276:H279)</f>
        <v>88.0348896</v>
      </c>
    </row>
    <row r="276" spans="1:157">
      <c r="B276" s="161" t="s">
        <v>1798</v>
      </c>
      <c r="C276" s="98" t="s">
        <v>358</v>
      </c>
      <c r="D276" s="95" t="s">
        <v>354</v>
      </c>
      <c r="E276" s="94" t="s">
        <v>261</v>
      </c>
      <c r="F276" s="162">
        <v>1.7</v>
      </c>
      <c r="G276" s="96">
        <v>15.722</v>
      </c>
      <c r="H276" s="97">
        <f>G276*F276</f>
        <v>26.727399999999999</v>
      </c>
    </row>
    <row r="277" spans="1:157">
      <c r="B277" s="161" t="s">
        <v>1799</v>
      </c>
      <c r="C277" s="98" t="s">
        <v>259</v>
      </c>
      <c r="D277" s="95" t="s">
        <v>260</v>
      </c>
      <c r="E277" s="94" t="s">
        <v>261</v>
      </c>
      <c r="F277" s="162">
        <v>1.7</v>
      </c>
      <c r="G277" s="96">
        <v>12.911</v>
      </c>
      <c r="H277" s="97">
        <f>G277*F277</f>
        <v>21.948699999999999</v>
      </c>
    </row>
    <row r="278" spans="1:157">
      <c r="B278" s="161" t="s">
        <v>1800</v>
      </c>
      <c r="C278" s="98" t="s">
        <v>443</v>
      </c>
      <c r="D278" s="95" t="s">
        <v>444</v>
      </c>
      <c r="E278" s="94" t="s">
        <v>24</v>
      </c>
      <c r="F278" s="162">
        <v>1.04E-2</v>
      </c>
      <c r="G278" s="96">
        <v>314.49900000000002</v>
      </c>
      <c r="H278" s="97">
        <f>G278*F278</f>
        <v>3.2707896000000001</v>
      </c>
    </row>
    <row r="279" spans="1:157" ht="15.75" thickBot="1">
      <c r="B279" s="161" t="s">
        <v>1801</v>
      </c>
      <c r="C279" s="119" t="s">
        <v>445</v>
      </c>
      <c r="D279" s="121" t="s">
        <v>446</v>
      </c>
      <c r="E279" s="146" t="s">
        <v>21</v>
      </c>
      <c r="F279" s="164">
        <v>2</v>
      </c>
      <c r="G279" s="122">
        <v>18.044</v>
      </c>
      <c r="H279" s="123">
        <f>G279*F279</f>
        <v>36.088000000000001</v>
      </c>
    </row>
    <row r="280" spans="1:157" s="172" customFormat="1" ht="15.75" thickBot="1">
      <c r="A280" s="165"/>
      <c r="B280" s="166"/>
      <c r="C280" s="167"/>
      <c r="D280" s="168"/>
      <c r="E280" s="167"/>
      <c r="F280" s="170"/>
      <c r="G280" s="171"/>
      <c r="H280" s="171"/>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c r="AR280" s="74"/>
      <c r="AS280" s="74"/>
      <c r="AT280" s="74"/>
      <c r="AU280" s="74"/>
      <c r="AV280" s="74"/>
      <c r="AW280" s="74"/>
      <c r="AX280" s="74"/>
      <c r="AY280" s="74"/>
      <c r="AZ280" s="74"/>
      <c r="BA280" s="74"/>
      <c r="BB280" s="74"/>
      <c r="BC280" s="74"/>
      <c r="BD280" s="74"/>
      <c r="BE280" s="74"/>
      <c r="BF280" s="74"/>
      <c r="BG280" s="74"/>
      <c r="BH280" s="74"/>
      <c r="BI280" s="74"/>
      <c r="BJ280" s="74"/>
      <c r="BK280" s="74"/>
      <c r="BL280" s="74"/>
      <c r="BM280" s="74"/>
      <c r="BN280" s="74"/>
      <c r="BO280" s="74"/>
      <c r="BP280" s="74"/>
      <c r="BQ280" s="74"/>
      <c r="BR280" s="74"/>
      <c r="BS280" s="74"/>
      <c r="BT280" s="74"/>
      <c r="BU280" s="74"/>
      <c r="BV280" s="74"/>
      <c r="BW280" s="74"/>
      <c r="BX280" s="74"/>
      <c r="BY280" s="74"/>
      <c r="BZ280" s="74"/>
      <c r="CA280" s="74"/>
      <c r="CB280" s="74"/>
      <c r="CC280" s="74"/>
      <c r="CD280" s="74"/>
      <c r="CE280" s="74"/>
      <c r="CF280" s="74"/>
      <c r="CG280" s="74"/>
      <c r="CH280" s="74"/>
      <c r="CI280" s="74"/>
      <c r="CJ280" s="74"/>
      <c r="CK280" s="74"/>
      <c r="CL280" s="74"/>
      <c r="CM280" s="74"/>
      <c r="CN280" s="74"/>
      <c r="CO280" s="74"/>
      <c r="CP280" s="74"/>
      <c r="CQ280" s="74"/>
      <c r="CR280" s="74"/>
      <c r="CS280" s="74"/>
      <c r="CT280" s="74"/>
      <c r="CU280" s="74"/>
      <c r="CV280" s="74"/>
      <c r="CW280" s="74"/>
      <c r="CX280" s="74"/>
      <c r="CY280" s="74"/>
      <c r="CZ280" s="74"/>
      <c r="DA280" s="74"/>
      <c r="DB280" s="74"/>
      <c r="DC280" s="74"/>
      <c r="DD280" s="74"/>
      <c r="DE280" s="74"/>
      <c r="DF280" s="74"/>
      <c r="DG280" s="74"/>
      <c r="DH280" s="74"/>
      <c r="DI280" s="74"/>
      <c r="DJ280" s="74"/>
      <c r="DK280" s="74"/>
      <c r="DL280" s="74"/>
      <c r="DM280" s="74"/>
      <c r="DN280" s="74"/>
      <c r="DO280" s="74"/>
      <c r="DP280" s="74"/>
      <c r="DQ280" s="74"/>
      <c r="DR280" s="74"/>
      <c r="DS280" s="74"/>
      <c r="DT280" s="74"/>
      <c r="DU280" s="74"/>
      <c r="DV280" s="74"/>
      <c r="DW280" s="74"/>
      <c r="DX280" s="74"/>
      <c r="DY280" s="74"/>
      <c r="DZ280" s="74"/>
      <c r="EA280" s="74"/>
      <c r="EB280" s="74"/>
      <c r="EC280" s="74"/>
      <c r="ED280" s="74"/>
      <c r="EE280" s="74"/>
      <c r="EF280" s="74"/>
      <c r="EG280" s="74"/>
      <c r="EH280" s="74"/>
      <c r="EI280" s="74"/>
      <c r="EJ280" s="74"/>
      <c r="EK280" s="74"/>
      <c r="EL280" s="74"/>
      <c r="EM280" s="74"/>
      <c r="EN280" s="74"/>
      <c r="EO280" s="74"/>
      <c r="EP280" s="74"/>
      <c r="EQ280" s="74"/>
      <c r="ER280" s="74"/>
      <c r="ES280" s="74"/>
      <c r="ET280" s="74"/>
      <c r="EU280" s="74"/>
      <c r="EV280" s="74"/>
      <c r="EW280" s="74"/>
      <c r="EX280" s="74"/>
      <c r="EY280" s="74"/>
      <c r="EZ280" s="74"/>
      <c r="FA280" s="74"/>
    </row>
    <row r="281" spans="1:157" ht="47.25">
      <c r="B281" s="154" t="s">
        <v>1501</v>
      </c>
      <c r="C281" s="179" t="s">
        <v>914</v>
      </c>
      <c r="D281" s="180" t="s">
        <v>915</v>
      </c>
      <c r="E281" s="175" t="s">
        <v>18</v>
      </c>
      <c r="F281" s="176" t="s">
        <v>907</v>
      </c>
      <c r="G281" s="174"/>
      <c r="H281" s="178">
        <f>SUM(H282:H286)</f>
        <v>516.21681699999999</v>
      </c>
    </row>
    <row r="282" spans="1:157">
      <c r="B282" s="161" t="s">
        <v>1802</v>
      </c>
      <c r="C282" s="98" t="s">
        <v>447</v>
      </c>
      <c r="D282" s="95" t="s">
        <v>916</v>
      </c>
      <c r="E282" s="94" t="s">
        <v>261</v>
      </c>
      <c r="F282" s="162">
        <v>4.8</v>
      </c>
      <c r="G282" s="96">
        <v>15.06</v>
      </c>
      <c r="H282" s="97">
        <f>G282*F282</f>
        <v>72.287999999999997</v>
      </c>
    </row>
    <row r="283" spans="1:157">
      <c r="B283" s="161" t="s">
        <v>1803</v>
      </c>
      <c r="C283" s="98" t="s">
        <v>259</v>
      </c>
      <c r="D283" s="95" t="s">
        <v>260</v>
      </c>
      <c r="E283" s="94" t="s">
        <v>261</v>
      </c>
      <c r="F283" s="162">
        <v>2.2999999999999998</v>
      </c>
      <c r="G283" s="96">
        <v>12.91</v>
      </c>
      <c r="H283" s="97">
        <f>G283*F283</f>
        <v>29.692999999999998</v>
      </c>
    </row>
    <row r="284" spans="1:157">
      <c r="B284" s="161" t="s">
        <v>1804</v>
      </c>
      <c r="C284" s="98" t="s">
        <v>443</v>
      </c>
      <c r="D284" s="95" t="s">
        <v>444</v>
      </c>
      <c r="E284" s="94" t="s">
        <v>24</v>
      </c>
      <c r="F284" s="162">
        <v>3.3E-3</v>
      </c>
      <c r="G284" s="96">
        <v>314.49</v>
      </c>
      <c r="H284" s="97">
        <f>G284*F284</f>
        <v>1.037817</v>
      </c>
    </row>
    <row r="285" spans="1:157">
      <c r="B285" s="161" t="s">
        <v>1805</v>
      </c>
      <c r="C285" s="98" t="s">
        <v>448</v>
      </c>
      <c r="D285" s="95" t="s">
        <v>449</v>
      </c>
      <c r="E285" s="94" t="s">
        <v>26</v>
      </c>
      <c r="F285" s="162">
        <v>0.7</v>
      </c>
      <c r="G285" s="96">
        <v>2.34</v>
      </c>
      <c r="H285" s="97">
        <f>G285*F285</f>
        <v>1.6379999999999999</v>
      </c>
    </row>
    <row r="286" spans="1:157" ht="30.75" thickBot="1">
      <c r="B286" s="161" t="s">
        <v>1806</v>
      </c>
      <c r="C286" s="119" t="s">
        <v>917</v>
      </c>
      <c r="D286" s="121" t="s">
        <v>918</v>
      </c>
      <c r="E286" s="226" t="s">
        <v>18</v>
      </c>
      <c r="F286" s="164">
        <v>1</v>
      </c>
      <c r="G286" s="122">
        <v>411.56</v>
      </c>
      <c r="H286" s="123">
        <f>G286*F286</f>
        <v>411.56</v>
      </c>
    </row>
    <row r="287" spans="1:157" s="172" customFormat="1" ht="15.75" thickBot="1">
      <c r="A287" s="165"/>
      <c r="B287" s="166"/>
      <c r="C287" s="167"/>
      <c r="D287" s="168"/>
      <c r="E287" s="167"/>
      <c r="F287" s="170"/>
      <c r="G287" s="171"/>
      <c r="H287" s="171"/>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M287" s="74"/>
      <c r="BN287" s="74"/>
      <c r="BO287" s="74"/>
      <c r="BP287" s="74"/>
      <c r="BQ287" s="74"/>
      <c r="BR287" s="74"/>
      <c r="BS287" s="74"/>
      <c r="BT287" s="74"/>
      <c r="BU287" s="74"/>
      <c r="BV287" s="74"/>
      <c r="BW287" s="74"/>
      <c r="BX287" s="74"/>
      <c r="BY287" s="74"/>
      <c r="BZ287" s="74"/>
      <c r="CA287" s="74"/>
      <c r="CB287" s="74"/>
      <c r="CC287" s="74"/>
      <c r="CD287" s="74"/>
      <c r="CE287" s="74"/>
      <c r="CF287" s="74"/>
      <c r="CG287" s="74"/>
      <c r="CH287" s="74"/>
      <c r="CI287" s="74"/>
      <c r="CJ287" s="74"/>
      <c r="CK287" s="74"/>
      <c r="CL287" s="74"/>
      <c r="CM287" s="74"/>
      <c r="CN287" s="74"/>
      <c r="CO287" s="74"/>
      <c r="CP287" s="74"/>
      <c r="CQ287" s="74"/>
      <c r="CR287" s="74"/>
      <c r="CS287" s="74"/>
      <c r="CT287" s="74"/>
      <c r="CU287" s="74"/>
      <c r="CV287" s="74"/>
      <c r="CW287" s="74"/>
      <c r="CX287" s="74"/>
      <c r="CY287" s="74"/>
      <c r="CZ287" s="74"/>
      <c r="DA287" s="74"/>
      <c r="DB287" s="74"/>
      <c r="DC287" s="74"/>
      <c r="DD287" s="74"/>
      <c r="DE287" s="74"/>
      <c r="DF287" s="74"/>
      <c r="DG287" s="74"/>
      <c r="DH287" s="74"/>
      <c r="DI287" s="74"/>
      <c r="DJ287" s="74"/>
      <c r="DK287" s="74"/>
      <c r="DL287" s="74"/>
      <c r="DM287" s="74"/>
      <c r="DN287" s="74"/>
      <c r="DO287" s="74"/>
      <c r="DP287" s="74"/>
      <c r="DQ287" s="74"/>
      <c r="DR287" s="74"/>
      <c r="DS287" s="74"/>
      <c r="DT287" s="74"/>
      <c r="DU287" s="74"/>
      <c r="DV287" s="74"/>
      <c r="DW287" s="74"/>
      <c r="DX287" s="74"/>
      <c r="DY287" s="74"/>
      <c r="DZ287" s="74"/>
      <c r="EA287" s="74"/>
      <c r="EB287" s="74"/>
      <c r="EC287" s="74"/>
      <c r="ED287" s="74"/>
      <c r="EE287" s="74"/>
      <c r="EF287" s="74"/>
      <c r="EG287" s="74"/>
      <c r="EH287" s="74"/>
      <c r="EI287" s="74"/>
      <c r="EJ287" s="74"/>
      <c r="EK287" s="74"/>
      <c r="EL287" s="74"/>
      <c r="EM287" s="74"/>
      <c r="EN287" s="74"/>
      <c r="EO287" s="74"/>
      <c r="EP287" s="74"/>
      <c r="EQ287" s="74"/>
      <c r="ER287" s="74"/>
      <c r="ES287" s="74"/>
      <c r="ET287" s="74"/>
      <c r="EU287" s="74"/>
      <c r="EV287" s="74"/>
      <c r="EW287" s="74"/>
      <c r="EX287" s="74"/>
      <c r="EY287" s="74"/>
      <c r="EZ287" s="74"/>
      <c r="FA287" s="74"/>
    </row>
    <row r="288" spans="1:157" ht="15.75">
      <c r="B288" s="154" t="s">
        <v>1502</v>
      </c>
      <c r="C288" s="359" t="s">
        <v>47</v>
      </c>
      <c r="D288" s="360" t="s">
        <v>2861</v>
      </c>
      <c r="E288" s="361" t="s">
        <v>18</v>
      </c>
      <c r="F288" s="362" t="s">
        <v>907</v>
      </c>
      <c r="G288" s="363"/>
      <c r="H288" s="364">
        <f>SUM(H289:H295)</f>
        <v>649.35428888888885</v>
      </c>
    </row>
    <row r="289" spans="1:157">
      <c r="B289" s="161" t="s">
        <v>1807</v>
      </c>
      <c r="C289" s="389" t="s">
        <v>447</v>
      </c>
      <c r="D289" s="366" t="s">
        <v>916</v>
      </c>
      <c r="E289" s="390" t="s">
        <v>261</v>
      </c>
      <c r="F289" s="368">
        <v>5.33</v>
      </c>
      <c r="G289" s="369">
        <v>15.16</v>
      </c>
      <c r="H289" s="370">
        <f>F289*G289</f>
        <v>80.802800000000005</v>
      </c>
    </row>
    <row r="290" spans="1:157">
      <c r="A290" s="227"/>
      <c r="B290" s="161" t="s">
        <v>1808</v>
      </c>
      <c r="C290" s="389" t="s">
        <v>259</v>
      </c>
      <c r="D290" s="366" t="s">
        <v>260</v>
      </c>
      <c r="E290" s="390" t="s">
        <v>261</v>
      </c>
      <c r="F290" s="368">
        <v>2.7222222222222223</v>
      </c>
      <c r="G290" s="369">
        <v>13.03</v>
      </c>
      <c r="H290" s="370">
        <f t="shared" ref="H290:H295" si="14">F290*G290</f>
        <v>35.470555555555556</v>
      </c>
    </row>
    <row r="291" spans="1:157">
      <c r="A291" s="227"/>
      <c r="B291" s="161" t="s">
        <v>1809</v>
      </c>
      <c r="C291" s="389" t="s">
        <v>949</v>
      </c>
      <c r="D291" s="366" t="s">
        <v>950</v>
      </c>
      <c r="E291" s="390" t="s">
        <v>26</v>
      </c>
      <c r="F291" s="368">
        <v>1.0677777777777779</v>
      </c>
      <c r="G291" s="369">
        <v>30.71</v>
      </c>
      <c r="H291" s="370">
        <f t="shared" si="14"/>
        <v>32.791455555555558</v>
      </c>
    </row>
    <row r="292" spans="1:157" ht="30">
      <c r="A292" s="227"/>
      <c r="B292" s="161" t="s">
        <v>1810</v>
      </c>
      <c r="C292" s="389" t="s">
        <v>951</v>
      </c>
      <c r="D292" s="366" t="s">
        <v>952</v>
      </c>
      <c r="E292" s="390" t="s">
        <v>21</v>
      </c>
      <c r="F292" s="368">
        <v>16.666666666666668</v>
      </c>
      <c r="G292" s="369">
        <v>0.67</v>
      </c>
      <c r="H292" s="370">
        <f t="shared" si="14"/>
        <v>11.166666666666668</v>
      </c>
    </row>
    <row r="293" spans="1:157">
      <c r="A293" s="227"/>
      <c r="B293" s="161" t="s">
        <v>1811</v>
      </c>
      <c r="C293" s="389">
        <v>11795</v>
      </c>
      <c r="D293" s="366" t="s">
        <v>2860</v>
      </c>
      <c r="E293" s="390" t="s">
        <v>18</v>
      </c>
      <c r="F293" s="368">
        <v>1</v>
      </c>
      <c r="G293" s="369">
        <v>374.7</v>
      </c>
      <c r="H293" s="370">
        <f t="shared" si="14"/>
        <v>374.7</v>
      </c>
      <c r="I293" s="74" t="s">
        <v>2859</v>
      </c>
    </row>
    <row r="294" spans="1:157">
      <c r="A294" s="227"/>
      <c r="B294" s="161" t="s">
        <v>1812</v>
      </c>
      <c r="C294" s="389" t="s">
        <v>717</v>
      </c>
      <c r="D294" s="366" t="s">
        <v>718</v>
      </c>
      <c r="E294" s="390" t="s">
        <v>26</v>
      </c>
      <c r="F294" s="368">
        <v>7.1388888888888891E-2</v>
      </c>
      <c r="G294" s="369">
        <v>33.159999999999997</v>
      </c>
      <c r="H294" s="370">
        <f t="shared" si="14"/>
        <v>2.3672555555555554</v>
      </c>
    </row>
    <row r="295" spans="1:157" ht="30.75" thickBot="1">
      <c r="A295" s="227"/>
      <c r="B295" s="161" t="s">
        <v>1813</v>
      </c>
      <c r="C295" s="401" t="s">
        <v>953</v>
      </c>
      <c r="D295" s="402" t="s">
        <v>954</v>
      </c>
      <c r="E295" s="403" t="s">
        <v>21</v>
      </c>
      <c r="F295" s="404">
        <v>5.5555555555555554</v>
      </c>
      <c r="G295" s="405">
        <v>20.170000000000002</v>
      </c>
      <c r="H295" s="406">
        <f t="shared" si="14"/>
        <v>112.05555555555556</v>
      </c>
    </row>
    <row r="296" spans="1:157" s="172" customFormat="1" ht="15.75" thickBot="1">
      <c r="A296" s="228"/>
      <c r="B296" s="166"/>
      <c r="C296" s="199"/>
      <c r="D296" s="200"/>
      <c r="E296" s="199"/>
      <c r="F296" s="170"/>
      <c r="G296" s="171"/>
      <c r="H296" s="171"/>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c r="AQ296" s="74"/>
      <c r="AR296" s="74"/>
      <c r="AS296" s="74"/>
      <c r="AT296" s="74"/>
      <c r="AU296" s="74"/>
      <c r="AV296" s="74"/>
      <c r="AW296" s="74"/>
      <c r="AX296" s="74"/>
      <c r="AY296" s="74"/>
      <c r="AZ296" s="74"/>
      <c r="BA296" s="74"/>
      <c r="BB296" s="74"/>
      <c r="BC296" s="74"/>
      <c r="BD296" s="74"/>
      <c r="BE296" s="74"/>
      <c r="BF296" s="74"/>
      <c r="BG296" s="74"/>
      <c r="BH296" s="74"/>
      <c r="BI296" s="74"/>
      <c r="BJ296" s="74"/>
      <c r="BK296" s="74"/>
      <c r="BL296" s="74"/>
      <c r="BM296" s="74"/>
      <c r="BN296" s="74"/>
      <c r="BO296" s="74"/>
      <c r="BP296" s="74"/>
      <c r="BQ296" s="74"/>
      <c r="BR296" s="74"/>
      <c r="BS296" s="74"/>
      <c r="BT296" s="74"/>
      <c r="BU296" s="74"/>
      <c r="BV296" s="74"/>
      <c r="BW296" s="74"/>
      <c r="BX296" s="74"/>
      <c r="BY296" s="74"/>
      <c r="BZ296" s="74"/>
      <c r="CA296" s="74"/>
      <c r="CB296" s="74"/>
      <c r="CC296" s="74"/>
      <c r="CD296" s="74"/>
      <c r="CE296" s="74"/>
      <c r="CF296" s="74"/>
      <c r="CG296" s="74"/>
      <c r="CH296" s="74"/>
      <c r="CI296" s="74"/>
      <c r="CJ296" s="74"/>
      <c r="CK296" s="74"/>
      <c r="CL296" s="74"/>
      <c r="CM296" s="74"/>
      <c r="CN296" s="74"/>
      <c r="CO296" s="74"/>
      <c r="CP296" s="74"/>
      <c r="CQ296" s="74"/>
      <c r="CR296" s="74"/>
      <c r="CS296" s="74"/>
      <c r="CT296" s="74"/>
      <c r="CU296" s="74"/>
      <c r="CV296" s="74"/>
      <c r="CW296" s="74"/>
      <c r="CX296" s="74"/>
      <c r="CY296" s="74"/>
      <c r="CZ296" s="74"/>
      <c r="DA296" s="74"/>
      <c r="DB296" s="74"/>
      <c r="DC296" s="74"/>
      <c r="DD296" s="74"/>
      <c r="DE296" s="74"/>
      <c r="DF296" s="74"/>
      <c r="DG296" s="74"/>
      <c r="DH296" s="74"/>
      <c r="DI296" s="74"/>
      <c r="DJ296" s="74"/>
      <c r="DK296" s="74"/>
      <c r="DL296" s="74"/>
      <c r="DM296" s="74"/>
      <c r="DN296" s="74"/>
      <c r="DO296" s="74"/>
      <c r="DP296" s="74"/>
      <c r="DQ296" s="74"/>
      <c r="DR296" s="74"/>
      <c r="DS296" s="74"/>
      <c r="DT296" s="74"/>
      <c r="DU296" s="74"/>
      <c r="DV296" s="74"/>
      <c r="DW296" s="74"/>
      <c r="DX296" s="74"/>
      <c r="DY296" s="74"/>
      <c r="DZ296" s="74"/>
      <c r="EA296" s="74"/>
      <c r="EB296" s="74"/>
      <c r="EC296" s="74"/>
      <c r="ED296" s="74"/>
      <c r="EE296" s="74"/>
      <c r="EF296" s="74"/>
      <c r="EG296" s="74"/>
      <c r="EH296" s="74"/>
      <c r="EI296" s="74"/>
      <c r="EJ296" s="74"/>
      <c r="EK296" s="74"/>
      <c r="EL296" s="74"/>
      <c r="EM296" s="74"/>
      <c r="EN296" s="74"/>
      <c r="EO296" s="74"/>
      <c r="EP296" s="74"/>
      <c r="EQ296" s="74"/>
      <c r="ER296" s="74"/>
      <c r="ES296" s="74"/>
      <c r="ET296" s="74"/>
      <c r="EU296" s="74"/>
      <c r="EV296" s="74"/>
      <c r="EW296" s="74"/>
      <c r="EX296" s="74"/>
      <c r="EY296" s="74"/>
      <c r="EZ296" s="74"/>
      <c r="FA296" s="74"/>
    </row>
    <row r="297" spans="1:157" ht="15.75">
      <c r="B297" s="154" t="s">
        <v>1503</v>
      </c>
      <c r="C297" s="179">
        <v>93183</v>
      </c>
      <c r="D297" s="180" t="s">
        <v>107</v>
      </c>
      <c r="E297" s="175" t="s">
        <v>30</v>
      </c>
      <c r="F297" s="176"/>
      <c r="G297" s="174"/>
      <c r="H297" s="178">
        <f>SUM(H298:H305)</f>
        <v>24.698233000000002</v>
      </c>
    </row>
    <row r="298" spans="1:157" ht="45">
      <c r="B298" s="161" t="s">
        <v>1814</v>
      </c>
      <c r="C298" s="98" t="s">
        <v>450</v>
      </c>
      <c r="D298" s="95" t="s">
        <v>451</v>
      </c>
      <c r="E298" s="94" t="s">
        <v>24</v>
      </c>
      <c r="F298" s="162">
        <v>1.9E-3</v>
      </c>
      <c r="G298" s="96">
        <v>318.97000000000003</v>
      </c>
      <c r="H298" s="97">
        <f t="shared" ref="H298:H305" si="15">F298*G298</f>
        <v>0.606043</v>
      </c>
    </row>
    <row r="299" spans="1:157">
      <c r="B299" s="161" t="s">
        <v>1815</v>
      </c>
      <c r="C299" s="98" t="s">
        <v>358</v>
      </c>
      <c r="D299" s="95" t="s">
        <v>354</v>
      </c>
      <c r="E299" s="94" t="s">
        <v>261</v>
      </c>
      <c r="F299" s="162">
        <v>6.8000000000000005E-2</v>
      </c>
      <c r="G299" s="96">
        <v>15.72</v>
      </c>
      <c r="H299" s="97">
        <f t="shared" si="15"/>
        <v>1.0689600000000001</v>
      </c>
    </row>
    <row r="300" spans="1:157">
      <c r="B300" s="161" t="s">
        <v>1816</v>
      </c>
      <c r="C300" s="98" t="s">
        <v>259</v>
      </c>
      <c r="D300" s="95" t="s">
        <v>260</v>
      </c>
      <c r="E300" s="94" t="s">
        <v>261</v>
      </c>
      <c r="F300" s="162">
        <v>9.4E-2</v>
      </c>
      <c r="G300" s="96">
        <v>12.91</v>
      </c>
      <c r="H300" s="97">
        <f t="shared" si="15"/>
        <v>1.2135400000000001</v>
      </c>
    </row>
    <row r="301" spans="1:157" ht="30">
      <c r="B301" s="161" t="s">
        <v>1817</v>
      </c>
      <c r="C301" s="98" t="s">
        <v>452</v>
      </c>
      <c r="D301" s="95" t="s">
        <v>453</v>
      </c>
      <c r="E301" s="94" t="s">
        <v>18</v>
      </c>
      <c r="F301" s="162">
        <v>0.217</v>
      </c>
      <c r="G301" s="96">
        <v>40.159999999999997</v>
      </c>
      <c r="H301" s="97">
        <f t="shared" si="15"/>
        <v>8.7147199999999998</v>
      </c>
    </row>
    <row r="302" spans="1:157" ht="30">
      <c r="B302" s="161" t="s">
        <v>1818</v>
      </c>
      <c r="C302" s="98" t="s">
        <v>387</v>
      </c>
      <c r="D302" s="95" t="s">
        <v>372</v>
      </c>
      <c r="E302" s="94" t="s">
        <v>26</v>
      </c>
      <c r="F302" s="162">
        <v>0.79</v>
      </c>
      <c r="G302" s="96">
        <v>7.37</v>
      </c>
      <c r="H302" s="97">
        <f t="shared" si="15"/>
        <v>5.8223000000000003</v>
      </c>
    </row>
    <row r="303" spans="1:157" ht="30">
      <c r="B303" s="161" t="s">
        <v>1819</v>
      </c>
      <c r="C303" s="98" t="s">
        <v>454</v>
      </c>
      <c r="D303" s="95" t="s">
        <v>455</v>
      </c>
      <c r="E303" s="94" t="s">
        <v>24</v>
      </c>
      <c r="F303" s="162">
        <v>2.4E-2</v>
      </c>
      <c r="G303" s="96">
        <v>248.6</v>
      </c>
      <c r="H303" s="97">
        <f t="shared" si="15"/>
        <v>5.9664000000000001</v>
      </c>
    </row>
    <row r="304" spans="1:157" ht="30">
      <c r="B304" s="161" t="s">
        <v>1820</v>
      </c>
      <c r="C304" s="98" t="s">
        <v>396</v>
      </c>
      <c r="D304" s="95" t="s">
        <v>397</v>
      </c>
      <c r="E304" s="94" t="s">
        <v>345</v>
      </c>
      <c r="F304" s="162">
        <v>7.0000000000000001E-3</v>
      </c>
      <c r="G304" s="96">
        <v>6.61</v>
      </c>
      <c r="H304" s="97">
        <f t="shared" si="15"/>
        <v>4.6270000000000006E-2</v>
      </c>
    </row>
    <row r="305" spans="1:157" ht="15.75" thickBot="1">
      <c r="B305" s="161" t="s">
        <v>1821</v>
      </c>
      <c r="C305" s="119" t="s">
        <v>371</v>
      </c>
      <c r="D305" s="121" t="s">
        <v>367</v>
      </c>
      <c r="E305" s="226" t="s">
        <v>21</v>
      </c>
      <c r="F305" s="164">
        <v>6</v>
      </c>
      <c r="G305" s="122">
        <v>0.21</v>
      </c>
      <c r="H305" s="123">
        <f t="shared" si="15"/>
        <v>1.26</v>
      </c>
    </row>
    <row r="306" spans="1:157" s="172" customFormat="1" ht="15.75" thickBot="1">
      <c r="A306" s="165"/>
      <c r="B306" s="166"/>
      <c r="C306" s="230"/>
      <c r="D306" s="231"/>
      <c r="E306" s="230"/>
      <c r="F306" s="170"/>
      <c r="G306" s="171"/>
      <c r="H306" s="171"/>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c r="AQ306" s="74"/>
      <c r="AR306" s="74"/>
      <c r="AS306" s="74"/>
      <c r="AT306" s="74"/>
      <c r="AU306" s="74"/>
      <c r="AV306" s="74"/>
      <c r="AW306" s="74"/>
      <c r="AX306" s="74"/>
      <c r="AY306" s="74"/>
      <c r="AZ306" s="74"/>
      <c r="BA306" s="74"/>
      <c r="BB306" s="74"/>
      <c r="BC306" s="74"/>
      <c r="BD306" s="74"/>
      <c r="BE306" s="74"/>
      <c r="BF306" s="74"/>
      <c r="BG306" s="74"/>
      <c r="BH306" s="74"/>
      <c r="BI306" s="74"/>
      <c r="BJ306" s="74"/>
      <c r="BK306" s="74"/>
      <c r="BL306" s="74"/>
      <c r="BM306" s="74"/>
      <c r="BN306" s="74"/>
      <c r="BO306" s="74"/>
      <c r="BP306" s="74"/>
      <c r="BQ306" s="74"/>
      <c r="BR306" s="74"/>
      <c r="BS306" s="74"/>
      <c r="BT306" s="74"/>
      <c r="BU306" s="74"/>
      <c r="BV306" s="74"/>
      <c r="BW306" s="74"/>
      <c r="BX306" s="74"/>
      <c r="BY306" s="74"/>
      <c r="BZ306" s="74"/>
      <c r="CA306" s="74"/>
      <c r="CB306" s="74"/>
      <c r="CC306" s="74"/>
      <c r="CD306" s="74"/>
      <c r="CE306" s="74"/>
      <c r="CF306" s="74"/>
      <c r="CG306" s="74"/>
      <c r="CH306" s="74"/>
      <c r="CI306" s="74"/>
      <c r="CJ306" s="74"/>
      <c r="CK306" s="74"/>
      <c r="CL306" s="74"/>
      <c r="CM306" s="74"/>
      <c r="CN306" s="74"/>
      <c r="CO306" s="74"/>
      <c r="CP306" s="74"/>
      <c r="CQ306" s="74"/>
      <c r="CR306" s="74"/>
      <c r="CS306" s="74"/>
      <c r="CT306" s="74"/>
      <c r="CU306" s="74"/>
      <c r="CV306" s="74"/>
      <c r="CW306" s="74"/>
      <c r="CX306" s="74"/>
      <c r="CY306" s="74"/>
      <c r="CZ306" s="74"/>
      <c r="DA306" s="74"/>
      <c r="DB306" s="74"/>
      <c r="DC306" s="74"/>
      <c r="DD306" s="74"/>
      <c r="DE306" s="74"/>
      <c r="DF306" s="74"/>
      <c r="DG306" s="74"/>
      <c r="DH306" s="74"/>
      <c r="DI306" s="74"/>
      <c r="DJ306" s="74"/>
      <c r="DK306" s="74"/>
      <c r="DL306" s="74"/>
      <c r="DM306" s="74"/>
      <c r="DN306" s="74"/>
      <c r="DO306" s="74"/>
      <c r="DP306" s="74"/>
      <c r="DQ306" s="74"/>
      <c r="DR306" s="74"/>
      <c r="DS306" s="74"/>
      <c r="DT306" s="74"/>
      <c r="DU306" s="74"/>
      <c r="DV306" s="74"/>
      <c r="DW306" s="74"/>
      <c r="DX306" s="74"/>
      <c r="DY306" s="74"/>
      <c r="DZ306" s="74"/>
      <c r="EA306" s="74"/>
      <c r="EB306" s="74"/>
      <c r="EC306" s="74"/>
      <c r="ED306" s="74"/>
      <c r="EE306" s="74"/>
      <c r="EF306" s="74"/>
      <c r="EG306" s="74"/>
      <c r="EH306" s="74"/>
      <c r="EI306" s="74"/>
      <c r="EJ306" s="74"/>
      <c r="EK306" s="74"/>
      <c r="EL306" s="74"/>
      <c r="EM306" s="74"/>
      <c r="EN306" s="74"/>
      <c r="EO306" s="74"/>
      <c r="EP306" s="74"/>
      <c r="EQ306" s="74"/>
      <c r="ER306" s="74"/>
      <c r="ES306" s="74"/>
      <c r="ET306" s="74"/>
      <c r="EU306" s="74"/>
      <c r="EV306" s="74"/>
      <c r="EW306" s="74"/>
      <c r="EX306" s="74"/>
      <c r="EY306" s="74"/>
      <c r="EZ306" s="74"/>
      <c r="FA306" s="74"/>
    </row>
    <row r="307" spans="1:157" ht="15.75">
      <c r="B307" s="154" t="s">
        <v>1504</v>
      </c>
      <c r="C307" s="179">
        <v>93184</v>
      </c>
      <c r="D307" s="180" t="s">
        <v>108</v>
      </c>
      <c r="E307" s="175" t="s">
        <v>30</v>
      </c>
      <c r="F307" s="176"/>
      <c r="G307" s="174"/>
      <c r="H307" s="178">
        <f>SUM(H308:H315)</f>
        <v>14.886182999999999</v>
      </c>
    </row>
    <row r="308" spans="1:157" ht="45">
      <c r="B308" s="161" t="s">
        <v>1822</v>
      </c>
      <c r="C308" s="98" t="s">
        <v>450</v>
      </c>
      <c r="D308" s="95" t="s">
        <v>451</v>
      </c>
      <c r="E308" s="94" t="s">
        <v>24</v>
      </c>
      <c r="F308" s="162">
        <v>1.9E-3</v>
      </c>
      <c r="G308" s="96">
        <v>318.97000000000003</v>
      </c>
      <c r="H308" s="97">
        <f t="shared" ref="H308:H315" si="16">F308*G308</f>
        <v>0.606043</v>
      </c>
    </row>
    <row r="309" spans="1:157">
      <c r="B309" s="161" t="s">
        <v>1823</v>
      </c>
      <c r="C309" s="98" t="s">
        <v>358</v>
      </c>
      <c r="D309" s="95" t="s">
        <v>354</v>
      </c>
      <c r="E309" s="94" t="s">
        <v>261</v>
      </c>
      <c r="F309" s="162">
        <v>9.4E-2</v>
      </c>
      <c r="G309" s="96">
        <v>15.72</v>
      </c>
      <c r="H309" s="97">
        <f t="shared" si="16"/>
        <v>1.4776800000000001</v>
      </c>
    </row>
    <row r="310" spans="1:157">
      <c r="B310" s="161" t="s">
        <v>1824</v>
      </c>
      <c r="C310" s="98" t="s">
        <v>259</v>
      </c>
      <c r="D310" s="95" t="s">
        <v>260</v>
      </c>
      <c r="E310" s="94" t="s">
        <v>261</v>
      </c>
      <c r="F310" s="162">
        <v>0.107</v>
      </c>
      <c r="G310" s="96">
        <v>12.91</v>
      </c>
      <c r="H310" s="97">
        <f t="shared" si="16"/>
        <v>1.38137</v>
      </c>
    </row>
    <row r="311" spans="1:157" ht="30">
      <c r="B311" s="161" t="s">
        <v>1825</v>
      </c>
      <c r="C311" s="98" t="s">
        <v>452</v>
      </c>
      <c r="D311" s="95" t="s">
        <v>453</v>
      </c>
      <c r="E311" s="94" t="s">
        <v>18</v>
      </c>
      <c r="F311" s="162">
        <v>0.122</v>
      </c>
      <c r="G311" s="96">
        <v>40.159999999999997</v>
      </c>
      <c r="H311" s="97">
        <f t="shared" si="16"/>
        <v>4.8995199999999999</v>
      </c>
    </row>
    <row r="312" spans="1:157" ht="30">
      <c r="B312" s="161" t="s">
        <v>1826</v>
      </c>
      <c r="C312" s="98" t="s">
        <v>385</v>
      </c>
      <c r="D312" s="95" t="s">
        <v>366</v>
      </c>
      <c r="E312" s="94" t="s">
        <v>26</v>
      </c>
      <c r="F312" s="162">
        <v>0.308</v>
      </c>
      <c r="G312" s="96">
        <v>7.29</v>
      </c>
      <c r="H312" s="97">
        <f t="shared" si="16"/>
        <v>2.24532</v>
      </c>
    </row>
    <row r="313" spans="1:157" ht="30">
      <c r="B313" s="161" t="s">
        <v>1827</v>
      </c>
      <c r="C313" s="98" t="s">
        <v>454</v>
      </c>
      <c r="D313" s="95" t="s">
        <v>455</v>
      </c>
      <c r="E313" s="94" t="s">
        <v>24</v>
      </c>
      <c r="F313" s="162">
        <v>1.2E-2</v>
      </c>
      <c r="G313" s="96">
        <v>248.6</v>
      </c>
      <c r="H313" s="97">
        <f t="shared" si="16"/>
        <v>2.9832000000000001</v>
      </c>
    </row>
    <row r="314" spans="1:157" ht="30">
      <c r="B314" s="161" t="s">
        <v>1828</v>
      </c>
      <c r="C314" s="98" t="s">
        <v>396</v>
      </c>
      <c r="D314" s="95" t="s">
        <v>397</v>
      </c>
      <c r="E314" s="94" t="s">
        <v>345</v>
      </c>
      <c r="F314" s="162">
        <v>5.0000000000000001E-3</v>
      </c>
      <c r="G314" s="96">
        <v>6.61</v>
      </c>
      <c r="H314" s="97">
        <f t="shared" si="16"/>
        <v>3.3050000000000003E-2</v>
      </c>
    </row>
    <row r="315" spans="1:157" ht="15.75" thickBot="1">
      <c r="B315" s="161" t="s">
        <v>1829</v>
      </c>
      <c r="C315" s="119" t="s">
        <v>371</v>
      </c>
      <c r="D315" s="121" t="s">
        <v>367</v>
      </c>
      <c r="E315" s="226" t="s">
        <v>21</v>
      </c>
      <c r="F315" s="164">
        <v>6</v>
      </c>
      <c r="G315" s="122">
        <v>0.21</v>
      </c>
      <c r="H315" s="123">
        <f t="shared" si="16"/>
        <v>1.26</v>
      </c>
    </row>
    <row r="316" spans="1:157" s="172" customFormat="1" ht="15.75" thickBot="1">
      <c r="A316" s="165"/>
      <c r="B316" s="166"/>
      <c r="C316" s="167"/>
      <c r="D316" s="168"/>
      <c r="E316" s="167"/>
      <c r="F316" s="170"/>
      <c r="G316" s="171"/>
      <c r="H316" s="171"/>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c r="AQ316" s="74"/>
      <c r="AR316" s="74"/>
      <c r="AS316" s="74"/>
      <c r="AT316" s="74"/>
      <c r="AU316" s="74"/>
      <c r="AV316" s="74"/>
      <c r="AW316" s="74"/>
      <c r="AX316" s="74"/>
      <c r="AY316" s="74"/>
      <c r="AZ316" s="74"/>
      <c r="BA316" s="74"/>
      <c r="BB316" s="74"/>
      <c r="BC316" s="74"/>
      <c r="BD316" s="74"/>
      <c r="BE316" s="74"/>
      <c r="BF316" s="74"/>
      <c r="BG316" s="74"/>
      <c r="BH316" s="74"/>
      <c r="BI316" s="74"/>
      <c r="BJ316" s="74"/>
      <c r="BK316" s="74"/>
      <c r="BL316" s="74"/>
      <c r="BM316" s="74"/>
      <c r="BN316" s="74"/>
      <c r="BO316" s="74"/>
      <c r="BP316" s="74"/>
      <c r="BQ316" s="74"/>
      <c r="BR316" s="74"/>
      <c r="BS316" s="74"/>
      <c r="BT316" s="74"/>
      <c r="BU316" s="74"/>
      <c r="BV316" s="74"/>
      <c r="BW316" s="74"/>
      <c r="BX316" s="74"/>
      <c r="BY316" s="74"/>
      <c r="BZ316" s="74"/>
      <c r="CA316" s="74"/>
      <c r="CB316" s="74"/>
      <c r="CC316" s="74"/>
      <c r="CD316" s="74"/>
      <c r="CE316" s="74"/>
      <c r="CF316" s="74"/>
      <c r="CG316" s="74"/>
      <c r="CH316" s="74"/>
      <c r="CI316" s="74"/>
      <c r="CJ316" s="74"/>
      <c r="CK316" s="74"/>
      <c r="CL316" s="74"/>
      <c r="CM316" s="74"/>
      <c r="CN316" s="74"/>
      <c r="CO316" s="74"/>
      <c r="CP316" s="74"/>
      <c r="CQ316" s="74"/>
      <c r="CR316" s="74"/>
      <c r="CS316" s="74"/>
      <c r="CT316" s="74"/>
      <c r="CU316" s="74"/>
      <c r="CV316" s="74"/>
      <c r="CW316" s="74"/>
      <c r="CX316" s="74"/>
      <c r="CY316" s="74"/>
      <c r="CZ316" s="74"/>
      <c r="DA316" s="74"/>
      <c r="DB316" s="74"/>
      <c r="DC316" s="74"/>
      <c r="DD316" s="74"/>
      <c r="DE316" s="74"/>
      <c r="DF316" s="74"/>
      <c r="DG316" s="74"/>
      <c r="DH316" s="74"/>
      <c r="DI316" s="74"/>
      <c r="DJ316" s="74"/>
      <c r="DK316" s="74"/>
      <c r="DL316" s="74"/>
      <c r="DM316" s="74"/>
      <c r="DN316" s="74"/>
      <c r="DO316" s="74"/>
      <c r="DP316" s="74"/>
      <c r="DQ316" s="74"/>
      <c r="DR316" s="74"/>
      <c r="DS316" s="74"/>
      <c r="DT316" s="74"/>
      <c r="DU316" s="74"/>
      <c r="DV316" s="74"/>
      <c r="DW316" s="74"/>
      <c r="DX316" s="74"/>
      <c r="DY316" s="74"/>
      <c r="DZ316" s="74"/>
      <c r="EA316" s="74"/>
      <c r="EB316" s="74"/>
      <c r="EC316" s="74"/>
      <c r="ED316" s="74"/>
      <c r="EE316" s="74"/>
      <c r="EF316" s="74"/>
      <c r="EG316" s="74"/>
      <c r="EH316" s="74"/>
      <c r="EI316" s="74"/>
      <c r="EJ316" s="74"/>
      <c r="EK316" s="74"/>
      <c r="EL316" s="74"/>
      <c r="EM316" s="74"/>
      <c r="EN316" s="74"/>
      <c r="EO316" s="74"/>
      <c r="EP316" s="74"/>
      <c r="EQ316" s="74"/>
      <c r="ER316" s="74"/>
      <c r="ES316" s="74"/>
      <c r="ET316" s="74"/>
      <c r="EU316" s="74"/>
      <c r="EV316" s="74"/>
      <c r="EW316" s="74"/>
      <c r="EX316" s="74"/>
      <c r="EY316" s="74"/>
      <c r="EZ316" s="74"/>
      <c r="FA316" s="74"/>
    </row>
    <row r="317" spans="1:157" ht="15.75">
      <c r="B317" s="154" t="s">
        <v>1505</v>
      </c>
      <c r="C317" s="179">
        <v>93185</v>
      </c>
      <c r="D317" s="180" t="s">
        <v>109</v>
      </c>
      <c r="E317" s="175" t="s">
        <v>30</v>
      </c>
      <c r="F317" s="176"/>
      <c r="G317" s="174"/>
      <c r="H317" s="178">
        <f>SUM(H318:H325)</f>
        <v>24.323693000000002</v>
      </c>
    </row>
    <row r="318" spans="1:157" ht="45">
      <c r="B318" s="161" t="s">
        <v>1830</v>
      </c>
      <c r="C318" s="98" t="s">
        <v>450</v>
      </c>
      <c r="D318" s="95" t="s">
        <v>451</v>
      </c>
      <c r="E318" s="94" t="s">
        <v>24</v>
      </c>
      <c r="F318" s="162">
        <v>1.9E-3</v>
      </c>
      <c r="G318" s="96">
        <v>318.97000000000003</v>
      </c>
      <c r="H318" s="97">
        <f t="shared" ref="H318:H325" si="17">F318*G318</f>
        <v>0.606043</v>
      </c>
    </row>
    <row r="319" spans="1:157">
      <c r="B319" s="161" t="s">
        <v>1831</v>
      </c>
      <c r="C319" s="98" t="s">
        <v>358</v>
      </c>
      <c r="D319" s="95" t="s">
        <v>354</v>
      </c>
      <c r="E319" s="94" t="s">
        <v>261</v>
      </c>
      <c r="F319" s="162">
        <v>5.8000000000000003E-2</v>
      </c>
      <c r="G319" s="96">
        <v>15.72</v>
      </c>
      <c r="H319" s="97">
        <f t="shared" si="17"/>
        <v>0.91176000000000013</v>
      </c>
    </row>
    <row r="320" spans="1:157">
      <c r="B320" s="161" t="s">
        <v>1832</v>
      </c>
      <c r="C320" s="98" t="s">
        <v>259</v>
      </c>
      <c r="D320" s="95" t="s">
        <v>260</v>
      </c>
      <c r="E320" s="94" t="s">
        <v>261</v>
      </c>
      <c r="F320" s="162">
        <v>8.5999999999999993E-2</v>
      </c>
      <c r="G320" s="96">
        <v>12.91</v>
      </c>
      <c r="H320" s="97">
        <f t="shared" si="17"/>
        <v>1.11026</v>
      </c>
    </row>
    <row r="321" spans="1:157" ht="30">
      <c r="B321" s="161" t="s">
        <v>1833</v>
      </c>
      <c r="C321" s="98" t="s">
        <v>452</v>
      </c>
      <c r="D321" s="95" t="s">
        <v>453</v>
      </c>
      <c r="E321" s="94" t="s">
        <v>18</v>
      </c>
      <c r="F321" s="162">
        <v>0.214</v>
      </c>
      <c r="G321" s="96">
        <v>40.19</v>
      </c>
      <c r="H321" s="97">
        <f t="shared" si="17"/>
        <v>8.6006599999999995</v>
      </c>
    </row>
    <row r="322" spans="1:157" ht="30">
      <c r="B322" s="161" t="s">
        <v>1834</v>
      </c>
      <c r="C322" s="98" t="s">
        <v>387</v>
      </c>
      <c r="D322" s="95" t="s">
        <v>372</v>
      </c>
      <c r="E322" s="94" t="s">
        <v>26</v>
      </c>
      <c r="F322" s="162">
        <v>0.79</v>
      </c>
      <c r="G322" s="96">
        <v>7.37</v>
      </c>
      <c r="H322" s="97">
        <f t="shared" si="17"/>
        <v>5.8223000000000003</v>
      </c>
    </row>
    <row r="323" spans="1:157" ht="30">
      <c r="B323" s="161" t="s">
        <v>1835</v>
      </c>
      <c r="C323" s="98" t="s">
        <v>454</v>
      </c>
      <c r="D323" s="95" t="s">
        <v>455</v>
      </c>
      <c r="E323" s="94" t="s">
        <v>24</v>
      </c>
      <c r="F323" s="162">
        <v>2.4E-2</v>
      </c>
      <c r="G323" s="96">
        <v>248.6</v>
      </c>
      <c r="H323" s="97">
        <f t="shared" si="17"/>
        <v>5.9664000000000001</v>
      </c>
    </row>
    <row r="324" spans="1:157" ht="30">
      <c r="B324" s="161" t="s">
        <v>1836</v>
      </c>
      <c r="C324" s="98" t="s">
        <v>396</v>
      </c>
      <c r="D324" s="95" t="s">
        <v>397</v>
      </c>
      <c r="E324" s="94" t="s">
        <v>345</v>
      </c>
      <c r="F324" s="162">
        <v>7.0000000000000001E-3</v>
      </c>
      <c r="G324" s="96">
        <v>6.61</v>
      </c>
      <c r="H324" s="97">
        <f t="shared" si="17"/>
        <v>4.6270000000000006E-2</v>
      </c>
    </row>
    <row r="325" spans="1:157" ht="15.75" thickBot="1">
      <c r="B325" s="161" t="s">
        <v>1837</v>
      </c>
      <c r="C325" s="119" t="s">
        <v>371</v>
      </c>
      <c r="D325" s="121" t="s">
        <v>367</v>
      </c>
      <c r="E325" s="226" t="s">
        <v>21</v>
      </c>
      <c r="F325" s="164">
        <v>6</v>
      </c>
      <c r="G325" s="122">
        <v>0.21</v>
      </c>
      <c r="H325" s="123">
        <f t="shared" si="17"/>
        <v>1.26</v>
      </c>
    </row>
    <row r="326" spans="1:157" s="172" customFormat="1" ht="15.75" thickBot="1">
      <c r="A326" s="165"/>
      <c r="B326" s="232"/>
      <c r="C326" s="167"/>
      <c r="D326" s="168"/>
      <c r="E326" s="167"/>
      <c r="F326" s="170"/>
      <c r="G326" s="171"/>
      <c r="H326" s="233"/>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c r="AQ326" s="74"/>
      <c r="AR326" s="74"/>
      <c r="AS326" s="74"/>
      <c r="AT326" s="74"/>
      <c r="AU326" s="74"/>
      <c r="AV326" s="74"/>
      <c r="AW326" s="74"/>
      <c r="AX326" s="74"/>
      <c r="AY326" s="74"/>
      <c r="AZ326" s="74"/>
      <c r="BA326" s="74"/>
      <c r="BB326" s="74"/>
      <c r="BC326" s="74"/>
      <c r="BD326" s="74"/>
      <c r="BE326" s="74"/>
      <c r="BF326" s="74"/>
      <c r="BG326" s="74"/>
      <c r="BH326" s="74"/>
      <c r="BI326" s="74"/>
      <c r="BJ326" s="74"/>
      <c r="BK326" s="74"/>
      <c r="BL326" s="74"/>
      <c r="BM326" s="74"/>
      <c r="BN326" s="74"/>
      <c r="BO326" s="74"/>
      <c r="BP326" s="74"/>
      <c r="BQ326" s="74"/>
      <c r="BR326" s="74"/>
      <c r="BS326" s="74"/>
      <c r="BT326" s="74"/>
      <c r="BU326" s="74"/>
      <c r="BV326" s="74"/>
      <c r="BW326" s="74"/>
      <c r="BX326" s="74"/>
      <c r="BY326" s="74"/>
      <c r="BZ326" s="74"/>
      <c r="CA326" s="74"/>
      <c r="CB326" s="74"/>
      <c r="CC326" s="74"/>
      <c r="CD326" s="74"/>
      <c r="CE326" s="74"/>
      <c r="CF326" s="74"/>
      <c r="CG326" s="74"/>
      <c r="CH326" s="74"/>
      <c r="CI326" s="74"/>
      <c r="CJ326" s="74"/>
      <c r="CK326" s="74"/>
      <c r="CL326" s="74"/>
      <c r="CM326" s="74"/>
      <c r="CN326" s="74"/>
      <c r="CO326" s="74"/>
      <c r="CP326" s="74"/>
      <c r="CQ326" s="74"/>
      <c r="CR326" s="74"/>
      <c r="CS326" s="74"/>
      <c r="CT326" s="74"/>
      <c r="CU326" s="74"/>
      <c r="CV326" s="74"/>
      <c r="CW326" s="74"/>
      <c r="CX326" s="74"/>
      <c r="CY326" s="74"/>
      <c r="CZ326" s="74"/>
      <c r="DA326" s="74"/>
      <c r="DB326" s="74"/>
      <c r="DC326" s="74"/>
      <c r="DD326" s="74"/>
      <c r="DE326" s="74"/>
      <c r="DF326" s="74"/>
      <c r="DG326" s="74"/>
      <c r="DH326" s="74"/>
      <c r="DI326" s="74"/>
      <c r="DJ326" s="74"/>
      <c r="DK326" s="74"/>
      <c r="DL326" s="74"/>
      <c r="DM326" s="74"/>
      <c r="DN326" s="74"/>
      <c r="DO326" s="74"/>
      <c r="DP326" s="74"/>
      <c r="DQ326" s="74"/>
      <c r="DR326" s="74"/>
      <c r="DS326" s="74"/>
      <c r="DT326" s="74"/>
      <c r="DU326" s="74"/>
      <c r="DV326" s="74"/>
      <c r="DW326" s="74"/>
      <c r="DX326" s="74"/>
      <c r="DY326" s="74"/>
      <c r="DZ326" s="74"/>
      <c r="EA326" s="74"/>
      <c r="EB326" s="74"/>
      <c r="EC326" s="74"/>
      <c r="ED326" s="74"/>
      <c r="EE326" s="74"/>
      <c r="EF326" s="74"/>
      <c r="EG326" s="74"/>
      <c r="EH326" s="74"/>
      <c r="EI326" s="74"/>
      <c r="EJ326" s="74"/>
      <c r="EK326" s="74"/>
      <c r="EL326" s="74"/>
      <c r="EM326" s="74"/>
      <c r="EN326" s="74"/>
      <c r="EO326" s="74"/>
      <c r="EP326" s="74"/>
      <c r="EQ326" s="74"/>
      <c r="ER326" s="74"/>
      <c r="ES326" s="74"/>
      <c r="ET326" s="74"/>
      <c r="EU326" s="74"/>
      <c r="EV326" s="74"/>
      <c r="EW326" s="74"/>
      <c r="EX326" s="74"/>
      <c r="EY326" s="74"/>
      <c r="EZ326" s="74"/>
      <c r="FA326" s="74"/>
    </row>
    <row r="327" spans="1:157" ht="39.75" customHeight="1" thickBot="1">
      <c r="B327" s="234" t="s">
        <v>1506</v>
      </c>
      <c r="C327" s="235">
        <v>2415</v>
      </c>
      <c r="D327" s="236" t="s">
        <v>925</v>
      </c>
      <c r="E327" s="237" t="s">
        <v>960</v>
      </c>
      <c r="F327" s="238"/>
      <c r="G327" s="239"/>
      <c r="H327" s="240">
        <f>H328</f>
        <v>74.510000000000005</v>
      </c>
    </row>
    <row r="328" spans="1:157" ht="30.75" thickBot="1">
      <c r="B328" s="161" t="s">
        <v>1838</v>
      </c>
      <c r="C328" s="241">
        <v>2415</v>
      </c>
      <c r="D328" s="242" t="s">
        <v>925</v>
      </c>
      <c r="E328" s="243" t="s">
        <v>960</v>
      </c>
      <c r="F328" s="244">
        <v>1</v>
      </c>
      <c r="G328" s="245">
        <v>74.510000000000005</v>
      </c>
      <c r="H328" s="246">
        <f>F328*G328</f>
        <v>74.510000000000005</v>
      </c>
    </row>
    <row r="329" spans="1:157" s="172" customFormat="1" ht="15.75" thickBot="1">
      <c r="A329" s="165"/>
      <c r="B329" s="166"/>
      <c r="C329" s="167"/>
      <c r="D329" s="168"/>
      <c r="E329" s="167"/>
      <c r="F329" s="170"/>
      <c r="G329" s="171"/>
      <c r="H329" s="171"/>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c r="AQ329" s="74"/>
      <c r="AR329" s="74"/>
      <c r="AS329" s="74"/>
      <c r="AT329" s="74"/>
      <c r="AU329" s="74"/>
      <c r="AV329" s="74"/>
      <c r="AW329" s="74"/>
      <c r="AX329" s="74"/>
      <c r="AY329" s="74"/>
      <c r="AZ329" s="74"/>
      <c r="BA329" s="74"/>
      <c r="BB329" s="74"/>
      <c r="BC329" s="74"/>
      <c r="BD329" s="74"/>
      <c r="BE329" s="74"/>
      <c r="BF329" s="74"/>
      <c r="BG329" s="74"/>
      <c r="BH329" s="74"/>
      <c r="BI329" s="74"/>
      <c r="BJ329" s="74"/>
      <c r="BK329" s="74"/>
      <c r="BL329" s="74"/>
      <c r="BM329" s="74"/>
      <c r="BN329" s="74"/>
      <c r="BO329" s="74"/>
      <c r="BP329" s="74"/>
      <c r="BQ329" s="74"/>
      <c r="BR329" s="74"/>
      <c r="BS329" s="74"/>
      <c r="BT329" s="74"/>
      <c r="BU329" s="74"/>
      <c r="BV329" s="74"/>
      <c r="BW329" s="74"/>
      <c r="BX329" s="74"/>
      <c r="BY329" s="74"/>
      <c r="BZ329" s="74"/>
      <c r="CA329" s="74"/>
      <c r="CB329" s="74"/>
      <c r="CC329" s="74"/>
      <c r="CD329" s="74"/>
      <c r="CE329" s="74"/>
      <c r="CF329" s="74"/>
      <c r="CG329" s="74"/>
      <c r="CH329" s="74"/>
      <c r="CI329" s="74"/>
      <c r="CJ329" s="74"/>
      <c r="CK329" s="74"/>
      <c r="CL329" s="74"/>
      <c r="CM329" s="74"/>
      <c r="CN329" s="74"/>
      <c r="CO329" s="74"/>
      <c r="CP329" s="74"/>
      <c r="CQ329" s="74"/>
      <c r="CR329" s="74"/>
      <c r="CS329" s="74"/>
      <c r="CT329" s="74"/>
      <c r="CU329" s="74"/>
      <c r="CV329" s="74"/>
      <c r="CW329" s="74"/>
      <c r="CX329" s="74"/>
      <c r="CY329" s="74"/>
      <c r="CZ329" s="74"/>
      <c r="DA329" s="74"/>
      <c r="DB329" s="74"/>
      <c r="DC329" s="74"/>
      <c r="DD329" s="74"/>
      <c r="DE329" s="74"/>
      <c r="DF329" s="74"/>
      <c r="DG329" s="74"/>
      <c r="DH329" s="74"/>
      <c r="DI329" s="74"/>
      <c r="DJ329" s="74"/>
      <c r="DK329" s="74"/>
      <c r="DL329" s="74"/>
      <c r="DM329" s="74"/>
      <c r="DN329" s="74"/>
      <c r="DO329" s="74"/>
      <c r="DP329" s="74"/>
      <c r="DQ329" s="74"/>
      <c r="DR329" s="74"/>
      <c r="DS329" s="74"/>
      <c r="DT329" s="74"/>
      <c r="DU329" s="74"/>
      <c r="DV329" s="74"/>
      <c r="DW329" s="74"/>
      <c r="DX329" s="74"/>
      <c r="DY329" s="74"/>
      <c r="DZ329" s="74"/>
      <c r="EA329" s="74"/>
      <c r="EB329" s="74"/>
      <c r="EC329" s="74"/>
      <c r="ED329" s="74"/>
      <c r="EE329" s="74"/>
      <c r="EF329" s="74"/>
      <c r="EG329" s="74"/>
      <c r="EH329" s="74"/>
      <c r="EI329" s="74"/>
      <c r="EJ329" s="74"/>
      <c r="EK329" s="74"/>
      <c r="EL329" s="74"/>
      <c r="EM329" s="74"/>
      <c r="EN329" s="74"/>
      <c r="EO329" s="74"/>
      <c r="EP329" s="74"/>
      <c r="EQ329" s="74"/>
      <c r="ER329" s="74"/>
      <c r="ES329" s="74"/>
      <c r="ET329" s="74"/>
      <c r="EU329" s="74"/>
      <c r="EV329" s="74"/>
      <c r="EW329" s="74"/>
      <c r="EX329" s="74"/>
      <c r="EY329" s="74"/>
      <c r="EZ329" s="74"/>
      <c r="FA329" s="74"/>
    </row>
    <row r="330" spans="1:157" ht="16.5" thickBot="1">
      <c r="B330" s="188">
        <v>7</v>
      </c>
      <c r="C330" s="208"/>
      <c r="D330" s="209" t="s">
        <v>31</v>
      </c>
      <c r="E330" s="210"/>
      <c r="F330" s="219"/>
      <c r="G330" s="192"/>
      <c r="H330" s="220"/>
    </row>
    <row r="331" spans="1:157" ht="31.5">
      <c r="B331" s="194" t="s">
        <v>1507</v>
      </c>
      <c r="C331" s="375" t="s">
        <v>49</v>
      </c>
      <c r="D331" s="387" t="s">
        <v>2876</v>
      </c>
      <c r="E331" s="377" t="s">
        <v>18</v>
      </c>
      <c r="F331" s="388"/>
      <c r="G331" s="379"/>
      <c r="H331" s="386">
        <f>SUM(H332:H333)</f>
        <v>6.7919999999999998</v>
      </c>
    </row>
    <row r="332" spans="1:157">
      <c r="B332" s="161" t="s">
        <v>1839</v>
      </c>
      <c r="C332" s="389">
        <v>88262</v>
      </c>
      <c r="D332" s="366" t="s">
        <v>323</v>
      </c>
      <c r="E332" s="390" t="s">
        <v>261</v>
      </c>
      <c r="F332" s="368">
        <v>0.1</v>
      </c>
      <c r="G332" s="369">
        <v>15.8</v>
      </c>
      <c r="H332" s="391">
        <f>F332*G332</f>
        <v>1.58</v>
      </c>
    </row>
    <row r="333" spans="1:157" ht="15.75" thickBot="1">
      <c r="B333" s="161" t="s">
        <v>1840</v>
      </c>
      <c r="C333" s="380" t="s">
        <v>259</v>
      </c>
      <c r="D333" s="381" t="s">
        <v>260</v>
      </c>
      <c r="E333" s="382" t="s">
        <v>261</v>
      </c>
      <c r="F333" s="368">
        <v>0.4</v>
      </c>
      <c r="G333" s="369">
        <v>13.03</v>
      </c>
      <c r="H333" s="391">
        <f>F333*G333</f>
        <v>5.2119999999999997</v>
      </c>
    </row>
    <row r="334" spans="1:157" s="172" customFormat="1" ht="15.75" thickBot="1">
      <c r="A334" s="165"/>
      <c r="B334" s="166"/>
      <c r="C334" s="167"/>
      <c r="D334" s="168"/>
      <c r="E334" s="167"/>
      <c r="F334" s="170"/>
      <c r="G334" s="171"/>
      <c r="H334" s="171"/>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c r="AQ334" s="74"/>
      <c r="AR334" s="74"/>
      <c r="AS334" s="74"/>
      <c r="AT334" s="74"/>
      <c r="AU334" s="74"/>
      <c r="AV334" s="74"/>
      <c r="AW334" s="74"/>
      <c r="AX334" s="74"/>
      <c r="AY334" s="74"/>
      <c r="AZ334" s="74"/>
      <c r="BA334" s="74"/>
      <c r="BB334" s="74"/>
      <c r="BC334" s="74"/>
      <c r="BD334" s="74"/>
      <c r="BE334" s="74"/>
      <c r="BF334" s="74"/>
      <c r="BG334" s="74"/>
      <c r="BH334" s="74"/>
      <c r="BI334" s="74"/>
      <c r="BJ334" s="74"/>
      <c r="BK334" s="74"/>
      <c r="BL334" s="74"/>
      <c r="BM334" s="74"/>
      <c r="BN334" s="74"/>
      <c r="BO334" s="74"/>
      <c r="BP334" s="74"/>
      <c r="BQ334" s="74"/>
      <c r="BR334" s="74"/>
      <c r="BS334" s="74"/>
      <c r="BT334" s="74"/>
      <c r="BU334" s="74"/>
      <c r="BV334" s="74"/>
      <c r="BW334" s="74"/>
      <c r="BX334" s="74"/>
      <c r="BY334" s="74"/>
      <c r="BZ334" s="74"/>
      <c r="CA334" s="74"/>
      <c r="CB334" s="74"/>
      <c r="CC334" s="74"/>
      <c r="CD334" s="74"/>
      <c r="CE334" s="74"/>
      <c r="CF334" s="74"/>
      <c r="CG334" s="74"/>
      <c r="CH334" s="74"/>
      <c r="CI334" s="74"/>
      <c r="CJ334" s="74"/>
      <c r="CK334" s="74"/>
      <c r="CL334" s="74"/>
      <c r="CM334" s="74"/>
      <c r="CN334" s="74"/>
      <c r="CO334" s="74"/>
      <c r="CP334" s="74"/>
      <c r="CQ334" s="74"/>
      <c r="CR334" s="74"/>
      <c r="CS334" s="74"/>
      <c r="CT334" s="74"/>
      <c r="CU334" s="74"/>
      <c r="CV334" s="74"/>
      <c r="CW334" s="74"/>
      <c r="CX334" s="74"/>
      <c r="CY334" s="74"/>
      <c r="CZ334" s="74"/>
      <c r="DA334" s="74"/>
      <c r="DB334" s="74"/>
      <c r="DC334" s="74"/>
      <c r="DD334" s="74"/>
      <c r="DE334" s="74"/>
      <c r="DF334" s="74"/>
      <c r="DG334" s="74"/>
      <c r="DH334" s="74"/>
      <c r="DI334" s="74"/>
      <c r="DJ334" s="74"/>
      <c r="DK334" s="74"/>
      <c r="DL334" s="74"/>
      <c r="DM334" s="74"/>
      <c r="DN334" s="74"/>
      <c r="DO334" s="74"/>
      <c r="DP334" s="74"/>
      <c r="DQ334" s="74"/>
      <c r="DR334" s="74"/>
      <c r="DS334" s="74"/>
      <c r="DT334" s="74"/>
      <c r="DU334" s="74"/>
      <c r="DV334" s="74"/>
      <c r="DW334" s="74"/>
      <c r="DX334" s="74"/>
      <c r="DY334" s="74"/>
      <c r="DZ334" s="74"/>
      <c r="EA334" s="74"/>
      <c r="EB334" s="74"/>
      <c r="EC334" s="74"/>
      <c r="ED334" s="74"/>
      <c r="EE334" s="74"/>
      <c r="EF334" s="74"/>
      <c r="EG334" s="74"/>
      <c r="EH334" s="74"/>
      <c r="EI334" s="74"/>
      <c r="EJ334" s="74"/>
      <c r="EK334" s="74"/>
      <c r="EL334" s="74"/>
      <c r="EM334" s="74"/>
      <c r="EN334" s="74"/>
      <c r="EO334" s="74"/>
      <c r="EP334" s="74"/>
      <c r="EQ334" s="74"/>
      <c r="ER334" s="74"/>
      <c r="ES334" s="74"/>
      <c r="ET334" s="74"/>
      <c r="EU334" s="74"/>
      <c r="EV334" s="74"/>
      <c r="EW334" s="74"/>
      <c r="EX334" s="74"/>
      <c r="EY334" s="74"/>
      <c r="EZ334" s="74"/>
      <c r="FA334" s="74"/>
    </row>
    <row r="335" spans="1:157" ht="47.25">
      <c r="B335" s="154" t="s">
        <v>1508</v>
      </c>
      <c r="C335" s="179" t="s">
        <v>464</v>
      </c>
      <c r="D335" s="180" t="s">
        <v>465</v>
      </c>
      <c r="E335" s="175" t="s">
        <v>21</v>
      </c>
      <c r="F335" s="176"/>
      <c r="G335" s="174"/>
      <c r="H335" s="178">
        <f>SUM(H336:H343)</f>
        <v>883.47017999999991</v>
      </c>
    </row>
    <row r="336" spans="1:157">
      <c r="B336" s="161" t="s">
        <v>1841</v>
      </c>
      <c r="C336" s="98" t="s">
        <v>394</v>
      </c>
      <c r="D336" s="95" t="s">
        <v>363</v>
      </c>
      <c r="E336" s="94" t="s">
        <v>261</v>
      </c>
      <c r="F336" s="162">
        <v>2.5939999999999999</v>
      </c>
      <c r="G336" s="96">
        <v>12.89</v>
      </c>
      <c r="H336" s="97">
        <f>F336*G336</f>
        <v>33.436659999999996</v>
      </c>
    </row>
    <row r="337" spans="1:157">
      <c r="B337" s="161" t="s">
        <v>1842</v>
      </c>
      <c r="C337" s="98" t="s">
        <v>322</v>
      </c>
      <c r="D337" s="95" t="s">
        <v>323</v>
      </c>
      <c r="E337" s="94" t="s">
        <v>261</v>
      </c>
      <c r="F337" s="162">
        <v>11.241</v>
      </c>
      <c r="G337" s="96">
        <v>15.72</v>
      </c>
      <c r="H337" s="97">
        <f t="shared" ref="H337:H343" si="18">F337*G337</f>
        <v>176.70851999999999</v>
      </c>
    </row>
    <row r="338" spans="1:157" ht="45">
      <c r="B338" s="161" t="s">
        <v>1843</v>
      </c>
      <c r="C338" s="98" t="s">
        <v>466</v>
      </c>
      <c r="D338" s="95" t="s">
        <v>467</v>
      </c>
      <c r="E338" s="94" t="s">
        <v>21</v>
      </c>
      <c r="F338" s="162">
        <v>1</v>
      </c>
      <c r="G338" s="96">
        <v>332.87</v>
      </c>
      <c r="H338" s="97">
        <f t="shared" si="18"/>
        <v>332.87</v>
      </c>
    </row>
    <row r="339" spans="1:157" ht="30">
      <c r="B339" s="161" t="s">
        <v>1844</v>
      </c>
      <c r="C339" s="98" t="s">
        <v>456</v>
      </c>
      <c r="D339" s="95" t="s">
        <v>457</v>
      </c>
      <c r="E339" s="94" t="s">
        <v>30</v>
      </c>
      <c r="F339" s="162">
        <v>3.5</v>
      </c>
      <c r="G339" s="96">
        <v>11.55</v>
      </c>
      <c r="H339" s="97">
        <f t="shared" si="18"/>
        <v>40.425000000000004</v>
      </c>
    </row>
    <row r="340" spans="1:157" ht="30">
      <c r="B340" s="161" t="s">
        <v>1845</v>
      </c>
      <c r="C340" s="98" t="s">
        <v>458</v>
      </c>
      <c r="D340" s="95" t="s">
        <v>459</v>
      </c>
      <c r="E340" s="94" t="s">
        <v>30</v>
      </c>
      <c r="F340" s="162">
        <v>14</v>
      </c>
      <c r="G340" s="96">
        <v>17.72</v>
      </c>
      <c r="H340" s="97">
        <f t="shared" si="18"/>
        <v>248.07999999999998</v>
      </c>
    </row>
    <row r="341" spans="1:157">
      <c r="B341" s="161" t="s">
        <v>1846</v>
      </c>
      <c r="C341" s="98" t="s">
        <v>324</v>
      </c>
      <c r="D341" s="95" t="s">
        <v>325</v>
      </c>
      <c r="E341" s="94" t="s">
        <v>30</v>
      </c>
      <c r="F341" s="162">
        <v>3</v>
      </c>
      <c r="G341" s="96">
        <v>4.93</v>
      </c>
      <c r="H341" s="97">
        <f t="shared" si="18"/>
        <v>14.79</v>
      </c>
    </row>
    <row r="342" spans="1:157" ht="30">
      <c r="B342" s="161" t="s">
        <v>1847</v>
      </c>
      <c r="C342" s="98" t="s">
        <v>460</v>
      </c>
      <c r="D342" s="95" t="s">
        <v>461</v>
      </c>
      <c r="E342" s="94" t="s">
        <v>21</v>
      </c>
      <c r="F342" s="162">
        <v>1</v>
      </c>
      <c r="G342" s="96">
        <v>24.51</v>
      </c>
      <c r="H342" s="97">
        <f t="shared" si="18"/>
        <v>24.51</v>
      </c>
    </row>
    <row r="343" spans="1:157" ht="15.75" thickBot="1">
      <c r="B343" s="161" t="s">
        <v>1848</v>
      </c>
      <c r="C343" s="119" t="s">
        <v>462</v>
      </c>
      <c r="D343" s="121" t="s">
        <v>463</v>
      </c>
      <c r="E343" s="226" t="s">
        <v>26</v>
      </c>
      <c r="F343" s="164">
        <v>1.375</v>
      </c>
      <c r="G343" s="122">
        <v>9.1999999999999993</v>
      </c>
      <c r="H343" s="123">
        <f t="shared" si="18"/>
        <v>12.649999999999999</v>
      </c>
    </row>
    <row r="344" spans="1:157" s="172" customFormat="1" ht="15.75" thickBot="1">
      <c r="A344" s="165"/>
      <c r="B344" s="166"/>
      <c r="C344" s="167"/>
      <c r="D344" s="168"/>
      <c r="E344" s="167"/>
      <c r="F344" s="170"/>
      <c r="G344" s="171"/>
      <c r="H344" s="171"/>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c r="AQ344" s="74"/>
      <c r="AR344" s="74"/>
      <c r="AS344" s="74"/>
      <c r="AT344" s="74"/>
      <c r="AU344" s="74"/>
      <c r="AV344" s="74"/>
      <c r="AW344" s="74"/>
      <c r="AX344" s="74"/>
      <c r="AY344" s="74"/>
      <c r="AZ344" s="74"/>
      <c r="BA344" s="74"/>
      <c r="BB344" s="74"/>
      <c r="BC344" s="74"/>
      <c r="BD344" s="74"/>
      <c r="BE344" s="74"/>
      <c r="BF344" s="74"/>
      <c r="BG344" s="74"/>
      <c r="BH344" s="74"/>
      <c r="BI344" s="74"/>
      <c r="BJ344" s="74"/>
      <c r="BK344" s="74"/>
      <c r="BL344" s="74"/>
      <c r="BM344" s="74"/>
      <c r="BN344" s="74"/>
      <c r="BO344" s="74"/>
      <c r="BP344" s="74"/>
      <c r="BQ344" s="74"/>
      <c r="BR344" s="74"/>
      <c r="BS344" s="74"/>
      <c r="BT344" s="74"/>
      <c r="BU344" s="74"/>
      <c r="BV344" s="74"/>
      <c r="BW344" s="74"/>
      <c r="BX344" s="74"/>
      <c r="BY344" s="74"/>
      <c r="BZ344" s="74"/>
      <c r="CA344" s="74"/>
      <c r="CB344" s="74"/>
      <c r="CC344" s="74"/>
      <c r="CD344" s="74"/>
      <c r="CE344" s="74"/>
      <c r="CF344" s="74"/>
      <c r="CG344" s="74"/>
      <c r="CH344" s="74"/>
      <c r="CI344" s="74"/>
      <c r="CJ344" s="74"/>
      <c r="CK344" s="74"/>
      <c r="CL344" s="74"/>
      <c r="CM344" s="74"/>
      <c r="CN344" s="74"/>
      <c r="CO344" s="74"/>
      <c r="CP344" s="74"/>
      <c r="CQ344" s="74"/>
      <c r="CR344" s="74"/>
      <c r="CS344" s="74"/>
      <c r="CT344" s="74"/>
      <c r="CU344" s="74"/>
      <c r="CV344" s="74"/>
      <c r="CW344" s="74"/>
      <c r="CX344" s="74"/>
      <c r="CY344" s="74"/>
      <c r="CZ344" s="74"/>
      <c r="DA344" s="74"/>
      <c r="DB344" s="74"/>
      <c r="DC344" s="74"/>
      <c r="DD344" s="74"/>
      <c r="DE344" s="74"/>
      <c r="DF344" s="74"/>
      <c r="DG344" s="74"/>
      <c r="DH344" s="74"/>
      <c r="DI344" s="74"/>
      <c r="DJ344" s="74"/>
      <c r="DK344" s="74"/>
      <c r="DL344" s="74"/>
      <c r="DM344" s="74"/>
      <c r="DN344" s="74"/>
      <c r="DO344" s="74"/>
      <c r="DP344" s="74"/>
      <c r="DQ344" s="74"/>
      <c r="DR344" s="74"/>
      <c r="DS344" s="74"/>
      <c r="DT344" s="74"/>
      <c r="DU344" s="74"/>
      <c r="DV344" s="74"/>
      <c r="DW344" s="74"/>
      <c r="DX344" s="74"/>
      <c r="DY344" s="74"/>
      <c r="DZ344" s="74"/>
      <c r="EA344" s="74"/>
      <c r="EB344" s="74"/>
      <c r="EC344" s="74"/>
      <c r="ED344" s="74"/>
      <c r="EE344" s="74"/>
      <c r="EF344" s="74"/>
      <c r="EG344" s="74"/>
      <c r="EH344" s="74"/>
      <c r="EI344" s="74"/>
      <c r="EJ344" s="74"/>
      <c r="EK344" s="74"/>
      <c r="EL344" s="74"/>
      <c r="EM344" s="74"/>
      <c r="EN344" s="74"/>
      <c r="EO344" s="74"/>
      <c r="EP344" s="74"/>
      <c r="EQ344" s="74"/>
      <c r="ER344" s="74"/>
      <c r="ES344" s="74"/>
      <c r="ET344" s="74"/>
      <c r="EU344" s="74"/>
      <c r="EV344" s="74"/>
      <c r="EW344" s="74"/>
      <c r="EX344" s="74"/>
      <c r="EY344" s="74"/>
      <c r="EZ344" s="74"/>
      <c r="FA344" s="74"/>
    </row>
    <row r="345" spans="1:157" ht="31.5">
      <c r="B345" s="154" t="s">
        <v>1509</v>
      </c>
      <c r="C345" s="179" t="s">
        <v>596</v>
      </c>
      <c r="D345" s="180" t="s">
        <v>937</v>
      </c>
      <c r="E345" s="175" t="s">
        <v>21</v>
      </c>
      <c r="F345" s="176"/>
      <c r="G345" s="174"/>
      <c r="H345" s="178">
        <f>SUM(H346:H355)</f>
        <v>2704.4358000000002</v>
      </c>
    </row>
    <row r="346" spans="1:157">
      <c r="A346" s="227"/>
      <c r="B346" s="161" t="s">
        <v>1849</v>
      </c>
      <c r="C346" s="98" t="s">
        <v>930</v>
      </c>
      <c r="D346" s="95" t="s">
        <v>938</v>
      </c>
      <c r="E346" s="94" t="s">
        <v>30</v>
      </c>
      <c r="F346" s="162">
        <v>30</v>
      </c>
      <c r="G346" s="96">
        <v>28.54</v>
      </c>
      <c r="H346" s="97">
        <f>F346*G346</f>
        <v>856.19999999999993</v>
      </c>
    </row>
    <row r="347" spans="1:157">
      <c r="A347" s="227"/>
      <c r="B347" s="161" t="s">
        <v>1850</v>
      </c>
      <c r="C347" s="98" t="s">
        <v>931</v>
      </c>
      <c r="D347" s="95" t="s">
        <v>939</v>
      </c>
      <c r="E347" s="94" t="s">
        <v>21</v>
      </c>
      <c r="F347" s="162">
        <v>24</v>
      </c>
      <c r="G347" s="96">
        <v>3.04</v>
      </c>
      <c r="H347" s="97">
        <f t="shared" ref="H347:H355" si="19">F347*G347</f>
        <v>72.960000000000008</v>
      </c>
    </row>
    <row r="348" spans="1:157">
      <c r="A348" s="227"/>
      <c r="B348" s="161" t="s">
        <v>1851</v>
      </c>
      <c r="C348" s="98" t="s">
        <v>932</v>
      </c>
      <c r="D348" s="95" t="s">
        <v>940</v>
      </c>
      <c r="E348" s="94" t="s">
        <v>30</v>
      </c>
      <c r="F348" s="162">
        <v>4.5</v>
      </c>
      <c r="G348" s="96">
        <v>20.5</v>
      </c>
      <c r="H348" s="97">
        <f t="shared" si="19"/>
        <v>92.25</v>
      </c>
    </row>
    <row r="349" spans="1:157">
      <c r="A349" s="227"/>
      <c r="B349" s="161" t="s">
        <v>1852</v>
      </c>
      <c r="C349" s="98" t="s">
        <v>933</v>
      </c>
      <c r="D349" s="95" t="s">
        <v>941</v>
      </c>
      <c r="E349" s="94" t="s">
        <v>26</v>
      </c>
      <c r="F349" s="162">
        <v>9.8800000000000008</v>
      </c>
      <c r="G349" s="96">
        <v>5.16</v>
      </c>
      <c r="H349" s="97">
        <f t="shared" si="19"/>
        <v>50.980800000000002</v>
      </c>
    </row>
    <row r="350" spans="1:157">
      <c r="A350" s="227"/>
      <c r="B350" s="161" t="s">
        <v>1853</v>
      </c>
      <c r="C350" s="98" t="s">
        <v>934</v>
      </c>
      <c r="D350" s="95" t="s">
        <v>942</v>
      </c>
      <c r="E350" s="94" t="s">
        <v>30</v>
      </c>
      <c r="F350" s="162">
        <v>2.4</v>
      </c>
      <c r="G350" s="96">
        <v>5.97</v>
      </c>
      <c r="H350" s="97">
        <f t="shared" si="19"/>
        <v>14.327999999999999</v>
      </c>
    </row>
    <row r="351" spans="1:157">
      <c r="A351" s="227"/>
      <c r="B351" s="161" t="s">
        <v>1854</v>
      </c>
      <c r="C351" s="98" t="s">
        <v>935</v>
      </c>
      <c r="D351" s="95" t="s">
        <v>943</v>
      </c>
      <c r="E351" s="94" t="s">
        <v>30</v>
      </c>
      <c r="F351" s="162">
        <v>3.44</v>
      </c>
      <c r="G351" s="96">
        <v>13.05</v>
      </c>
      <c r="H351" s="97">
        <f t="shared" si="19"/>
        <v>44.892000000000003</v>
      </c>
    </row>
    <row r="352" spans="1:157">
      <c r="A352" s="227"/>
      <c r="B352" s="161" t="s">
        <v>1855</v>
      </c>
      <c r="C352" s="98" t="s">
        <v>322</v>
      </c>
      <c r="D352" s="95" t="s">
        <v>323</v>
      </c>
      <c r="E352" s="94" t="s">
        <v>261</v>
      </c>
      <c r="F352" s="162">
        <v>59</v>
      </c>
      <c r="G352" s="96">
        <v>15.72</v>
      </c>
      <c r="H352" s="97">
        <f t="shared" si="19"/>
        <v>927.48</v>
      </c>
    </row>
    <row r="353" spans="1:157">
      <c r="A353" s="227"/>
      <c r="B353" s="161" t="s">
        <v>1856</v>
      </c>
      <c r="C353" s="98">
        <v>88315</v>
      </c>
      <c r="D353" s="95" t="s">
        <v>958</v>
      </c>
      <c r="E353" s="94" t="s">
        <v>261</v>
      </c>
      <c r="F353" s="162">
        <v>15</v>
      </c>
      <c r="G353" s="96">
        <v>15.1</v>
      </c>
      <c r="H353" s="97">
        <f t="shared" si="19"/>
        <v>226.5</v>
      </c>
    </row>
    <row r="354" spans="1:157">
      <c r="A354" s="227"/>
      <c r="B354" s="161" t="s">
        <v>1857</v>
      </c>
      <c r="C354" s="98" t="s">
        <v>259</v>
      </c>
      <c r="D354" s="95" t="s">
        <v>260</v>
      </c>
      <c r="E354" s="94" t="s">
        <v>959</v>
      </c>
      <c r="F354" s="162">
        <v>29.5</v>
      </c>
      <c r="G354" s="96">
        <v>12.91</v>
      </c>
      <c r="H354" s="97">
        <f t="shared" si="19"/>
        <v>380.84500000000003</v>
      </c>
    </row>
    <row r="355" spans="1:157" ht="36" customHeight="1" thickBot="1">
      <c r="A355" s="227"/>
      <c r="B355" s="161" t="s">
        <v>1858</v>
      </c>
      <c r="C355" s="119" t="s">
        <v>936</v>
      </c>
      <c r="D355" s="121" t="s">
        <v>944</v>
      </c>
      <c r="E355" s="226" t="s">
        <v>30</v>
      </c>
      <c r="F355" s="164">
        <v>7.6</v>
      </c>
      <c r="G355" s="122">
        <v>5</v>
      </c>
      <c r="H355" s="123">
        <f t="shared" si="19"/>
        <v>38</v>
      </c>
    </row>
    <row r="356" spans="1:157" s="172" customFormat="1" ht="15.75" thickBot="1">
      <c r="A356" s="165"/>
      <c r="B356" s="166"/>
      <c r="C356" s="167"/>
      <c r="D356" s="168"/>
      <c r="E356" s="167"/>
      <c r="F356" s="170"/>
      <c r="G356" s="171"/>
      <c r="H356" s="171"/>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M356" s="74"/>
      <c r="BN356" s="74"/>
      <c r="BO356" s="74"/>
      <c r="BP356" s="74"/>
      <c r="BQ356" s="74"/>
      <c r="BR356" s="74"/>
      <c r="BS356" s="74"/>
      <c r="BT356" s="74"/>
      <c r="BU356" s="74"/>
      <c r="BV356" s="74"/>
      <c r="BW356" s="74"/>
      <c r="BX356" s="74"/>
      <c r="BY356" s="74"/>
      <c r="BZ356" s="74"/>
      <c r="CA356" s="74"/>
      <c r="CB356" s="74"/>
      <c r="CC356" s="74"/>
      <c r="CD356" s="74"/>
      <c r="CE356" s="74"/>
      <c r="CF356" s="74"/>
      <c r="CG356" s="74"/>
      <c r="CH356" s="74"/>
      <c r="CI356" s="74"/>
      <c r="CJ356" s="74"/>
      <c r="CK356" s="74"/>
      <c r="CL356" s="74"/>
      <c r="CM356" s="74"/>
      <c r="CN356" s="74"/>
      <c r="CO356" s="74"/>
      <c r="CP356" s="74"/>
      <c r="CQ356" s="74"/>
      <c r="CR356" s="74"/>
      <c r="CS356" s="74"/>
      <c r="CT356" s="74"/>
      <c r="CU356" s="74"/>
      <c r="CV356" s="74"/>
      <c r="CW356" s="74"/>
      <c r="CX356" s="74"/>
      <c r="CY356" s="74"/>
      <c r="CZ356" s="74"/>
      <c r="DA356" s="74"/>
      <c r="DB356" s="74"/>
      <c r="DC356" s="74"/>
      <c r="DD356" s="74"/>
      <c r="DE356" s="74"/>
      <c r="DF356" s="74"/>
      <c r="DG356" s="74"/>
      <c r="DH356" s="74"/>
      <c r="DI356" s="74"/>
      <c r="DJ356" s="74"/>
      <c r="DK356" s="74"/>
      <c r="DL356" s="74"/>
      <c r="DM356" s="74"/>
      <c r="DN356" s="74"/>
      <c r="DO356" s="74"/>
      <c r="DP356" s="74"/>
      <c r="DQ356" s="74"/>
      <c r="DR356" s="74"/>
      <c r="DS356" s="74"/>
      <c r="DT356" s="74"/>
      <c r="DU356" s="74"/>
      <c r="DV356" s="74"/>
      <c r="DW356" s="74"/>
      <c r="DX356" s="74"/>
      <c r="DY356" s="74"/>
      <c r="DZ356" s="74"/>
      <c r="EA356" s="74"/>
      <c r="EB356" s="74"/>
      <c r="EC356" s="74"/>
      <c r="ED356" s="74"/>
      <c r="EE356" s="74"/>
      <c r="EF356" s="74"/>
      <c r="EG356" s="74"/>
      <c r="EH356" s="74"/>
      <c r="EI356" s="74"/>
      <c r="EJ356" s="74"/>
      <c r="EK356" s="74"/>
      <c r="EL356" s="74"/>
      <c r="EM356" s="74"/>
      <c r="EN356" s="74"/>
      <c r="EO356" s="74"/>
      <c r="EP356" s="74"/>
      <c r="EQ356" s="74"/>
      <c r="ER356" s="74"/>
      <c r="ES356" s="74"/>
      <c r="ET356" s="74"/>
      <c r="EU356" s="74"/>
      <c r="EV356" s="74"/>
      <c r="EW356" s="74"/>
      <c r="EX356" s="74"/>
      <c r="EY356" s="74"/>
      <c r="EZ356" s="74"/>
      <c r="FA356" s="74"/>
    </row>
    <row r="357" spans="1:157" ht="47.25">
      <c r="B357" s="154" t="s">
        <v>1510</v>
      </c>
      <c r="C357" s="179">
        <v>92540</v>
      </c>
      <c r="D357" s="180" t="s">
        <v>112</v>
      </c>
      <c r="E357" s="175" t="s">
        <v>18</v>
      </c>
      <c r="F357" s="176"/>
      <c r="G357" s="174"/>
      <c r="H357" s="178">
        <f>SUM(H358:H367)</f>
        <v>54.13261</v>
      </c>
    </row>
    <row r="358" spans="1:157">
      <c r="B358" s="161" t="s">
        <v>1859</v>
      </c>
      <c r="C358" s="98" t="s">
        <v>394</v>
      </c>
      <c r="D358" s="95" t="s">
        <v>363</v>
      </c>
      <c r="E358" s="94" t="s">
        <v>261</v>
      </c>
      <c r="F358" s="162">
        <v>0.47099999999999997</v>
      </c>
      <c r="G358" s="96">
        <v>12.89</v>
      </c>
      <c r="H358" s="97">
        <f t="shared" ref="H358:H367" si="20">G358*F358</f>
        <v>6.0711899999999996</v>
      </c>
    </row>
    <row r="359" spans="1:157">
      <c r="B359" s="161" t="s">
        <v>1860</v>
      </c>
      <c r="C359" s="98" t="s">
        <v>322</v>
      </c>
      <c r="D359" s="95" t="s">
        <v>323</v>
      </c>
      <c r="E359" s="94" t="s">
        <v>261</v>
      </c>
      <c r="F359" s="162">
        <v>0.64100000000000001</v>
      </c>
      <c r="G359" s="96">
        <v>15.72</v>
      </c>
      <c r="H359" s="97">
        <f t="shared" si="20"/>
        <v>10.07652</v>
      </c>
    </row>
    <row r="360" spans="1:157" ht="30">
      <c r="B360" s="161" t="s">
        <v>1861</v>
      </c>
      <c r="C360" s="98" t="s">
        <v>468</v>
      </c>
      <c r="D360" s="95" t="s">
        <v>469</v>
      </c>
      <c r="E360" s="94" t="s">
        <v>258</v>
      </c>
      <c r="F360" s="162">
        <v>4.1599999999999998E-2</v>
      </c>
      <c r="G360" s="96">
        <v>16.13</v>
      </c>
      <c r="H360" s="97">
        <f t="shared" si="20"/>
        <v>0.67100799999999994</v>
      </c>
    </row>
    <row r="361" spans="1:157" ht="30">
      <c r="B361" s="161" t="s">
        <v>1862</v>
      </c>
      <c r="C361" s="98" t="s">
        <v>470</v>
      </c>
      <c r="D361" s="95" t="s">
        <v>471</v>
      </c>
      <c r="E361" s="94" t="s">
        <v>347</v>
      </c>
      <c r="F361" s="162">
        <v>5.7700000000000001E-2</v>
      </c>
      <c r="G361" s="96">
        <v>15.56</v>
      </c>
      <c r="H361" s="97">
        <f t="shared" si="20"/>
        <v>0.89781200000000005</v>
      </c>
    </row>
    <row r="362" spans="1:157" ht="30">
      <c r="B362" s="161" t="s">
        <v>1863</v>
      </c>
      <c r="C362" s="98" t="s">
        <v>472</v>
      </c>
      <c r="D362" s="95" t="s">
        <v>473</v>
      </c>
      <c r="E362" s="94" t="s">
        <v>30</v>
      </c>
      <c r="F362" s="162">
        <v>3.173</v>
      </c>
      <c r="G362" s="96">
        <v>2.02</v>
      </c>
      <c r="H362" s="97">
        <f t="shared" si="20"/>
        <v>6.4094600000000002</v>
      </c>
    </row>
    <row r="363" spans="1:157" ht="30">
      <c r="B363" s="161" t="s">
        <v>1864</v>
      </c>
      <c r="C363" s="98" t="s">
        <v>458</v>
      </c>
      <c r="D363" s="95" t="s">
        <v>459</v>
      </c>
      <c r="E363" s="94" t="s">
        <v>30</v>
      </c>
      <c r="F363" s="162">
        <v>0.63500000000000001</v>
      </c>
      <c r="G363" s="96">
        <v>17.72</v>
      </c>
      <c r="H363" s="97">
        <f t="shared" si="20"/>
        <v>11.2522</v>
      </c>
    </row>
    <row r="364" spans="1:157" ht="30">
      <c r="B364" s="161" t="s">
        <v>1865</v>
      </c>
      <c r="C364" s="98" t="s">
        <v>474</v>
      </c>
      <c r="D364" s="95" t="s">
        <v>475</v>
      </c>
      <c r="E364" s="94" t="s">
        <v>30</v>
      </c>
      <c r="F364" s="162">
        <v>1.893</v>
      </c>
      <c r="G364" s="96">
        <v>9.14</v>
      </c>
      <c r="H364" s="97">
        <f t="shared" si="20"/>
        <v>17.302020000000002</v>
      </c>
    </row>
    <row r="365" spans="1:157">
      <c r="B365" s="161" t="s">
        <v>1866</v>
      </c>
      <c r="C365" s="98" t="s">
        <v>476</v>
      </c>
      <c r="D365" s="95" t="s">
        <v>477</v>
      </c>
      <c r="E365" s="94" t="s">
        <v>26</v>
      </c>
      <c r="F365" s="162">
        <v>7.0000000000000007E-2</v>
      </c>
      <c r="G365" s="96">
        <v>10.199999999999999</v>
      </c>
      <c r="H365" s="97">
        <f t="shared" si="20"/>
        <v>0.71399999999999997</v>
      </c>
    </row>
    <row r="366" spans="1:157">
      <c r="B366" s="161" t="s">
        <v>1867</v>
      </c>
      <c r="C366" s="98" t="s">
        <v>462</v>
      </c>
      <c r="D366" s="95" t="s">
        <v>463</v>
      </c>
      <c r="E366" s="94" t="s">
        <v>26</v>
      </c>
      <c r="F366" s="162">
        <v>0.05</v>
      </c>
      <c r="G366" s="96">
        <v>9.1999999999999993</v>
      </c>
      <c r="H366" s="97">
        <f t="shared" si="20"/>
        <v>0.45999999999999996</v>
      </c>
    </row>
    <row r="367" spans="1:157" ht="15.75" thickBot="1">
      <c r="B367" s="161" t="s">
        <v>1868</v>
      </c>
      <c r="C367" s="119" t="s">
        <v>478</v>
      </c>
      <c r="D367" s="121" t="s">
        <v>479</v>
      </c>
      <c r="E367" s="226" t="s">
        <v>26</v>
      </c>
      <c r="F367" s="164">
        <v>0.03</v>
      </c>
      <c r="G367" s="122">
        <v>9.2799999999999994</v>
      </c>
      <c r="H367" s="123">
        <f t="shared" si="20"/>
        <v>0.27839999999999998</v>
      </c>
    </row>
    <row r="368" spans="1:157" s="172" customFormat="1" ht="15.75" thickBot="1">
      <c r="A368" s="165"/>
      <c r="B368" s="166"/>
      <c r="C368" s="167"/>
      <c r="D368" s="168"/>
      <c r="E368" s="167"/>
      <c r="F368" s="170"/>
      <c r="G368" s="171"/>
      <c r="H368" s="171"/>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c r="AR368" s="74"/>
      <c r="AS368" s="74"/>
      <c r="AT368" s="74"/>
      <c r="AU368" s="74"/>
      <c r="AV368" s="74"/>
      <c r="AW368" s="74"/>
      <c r="AX368" s="74"/>
      <c r="AY368" s="74"/>
      <c r="AZ368" s="74"/>
      <c r="BA368" s="74"/>
      <c r="BB368" s="74"/>
      <c r="BC368" s="74"/>
      <c r="BD368" s="74"/>
      <c r="BE368" s="74"/>
      <c r="BF368" s="74"/>
      <c r="BG368" s="74"/>
      <c r="BH368" s="74"/>
      <c r="BI368" s="74"/>
      <c r="BJ368" s="74"/>
      <c r="BK368" s="74"/>
      <c r="BL368" s="74"/>
      <c r="BM368" s="74"/>
      <c r="BN368" s="74"/>
      <c r="BO368" s="74"/>
      <c r="BP368" s="74"/>
      <c r="BQ368" s="74"/>
      <c r="BR368" s="74"/>
      <c r="BS368" s="74"/>
      <c r="BT368" s="74"/>
      <c r="BU368" s="74"/>
      <c r="BV368" s="74"/>
      <c r="BW368" s="74"/>
      <c r="BX368" s="74"/>
      <c r="BY368" s="74"/>
      <c r="BZ368" s="74"/>
      <c r="CA368" s="74"/>
      <c r="CB368" s="74"/>
      <c r="CC368" s="74"/>
      <c r="CD368" s="74"/>
      <c r="CE368" s="74"/>
      <c r="CF368" s="74"/>
      <c r="CG368" s="74"/>
      <c r="CH368" s="74"/>
      <c r="CI368" s="74"/>
      <c r="CJ368" s="74"/>
      <c r="CK368" s="74"/>
      <c r="CL368" s="74"/>
      <c r="CM368" s="74"/>
      <c r="CN368" s="74"/>
      <c r="CO368" s="74"/>
      <c r="CP368" s="74"/>
      <c r="CQ368" s="74"/>
      <c r="CR368" s="74"/>
      <c r="CS368" s="74"/>
      <c r="CT368" s="74"/>
      <c r="CU368" s="74"/>
      <c r="CV368" s="74"/>
      <c r="CW368" s="74"/>
      <c r="CX368" s="74"/>
      <c r="CY368" s="74"/>
      <c r="CZ368" s="74"/>
      <c r="DA368" s="74"/>
      <c r="DB368" s="74"/>
      <c r="DC368" s="74"/>
      <c r="DD368" s="74"/>
      <c r="DE368" s="74"/>
      <c r="DF368" s="74"/>
      <c r="DG368" s="74"/>
      <c r="DH368" s="74"/>
      <c r="DI368" s="74"/>
      <c r="DJ368" s="74"/>
      <c r="DK368" s="74"/>
      <c r="DL368" s="74"/>
      <c r="DM368" s="74"/>
      <c r="DN368" s="74"/>
      <c r="DO368" s="74"/>
      <c r="DP368" s="74"/>
      <c r="DQ368" s="74"/>
      <c r="DR368" s="74"/>
      <c r="DS368" s="74"/>
      <c r="DT368" s="74"/>
      <c r="DU368" s="74"/>
      <c r="DV368" s="74"/>
      <c r="DW368" s="74"/>
      <c r="DX368" s="74"/>
      <c r="DY368" s="74"/>
      <c r="DZ368" s="74"/>
      <c r="EA368" s="74"/>
      <c r="EB368" s="74"/>
      <c r="EC368" s="74"/>
      <c r="ED368" s="74"/>
      <c r="EE368" s="74"/>
      <c r="EF368" s="74"/>
      <c r="EG368" s="74"/>
      <c r="EH368" s="74"/>
      <c r="EI368" s="74"/>
      <c r="EJ368" s="74"/>
      <c r="EK368" s="74"/>
      <c r="EL368" s="74"/>
      <c r="EM368" s="74"/>
      <c r="EN368" s="74"/>
      <c r="EO368" s="74"/>
      <c r="EP368" s="74"/>
      <c r="EQ368" s="74"/>
      <c r="ER368" s="74"/>
      <c r="ES368" s="74"/>
      <c r="ET368" s="74"/>
      <c r="EU368" s="74"/>
      <c r="EV368" s="74"/>
      <c r="EW368" s="74"/>
      <c r="EX368" s="74"/>
      <c r="EY368" s="74"/>
      <c r="EZ368" s="74"/>
      <c r="FA368" s="74"/>
    </row>
    <row r="369" spans="1:157" ht="31.5">
      <c r="B369" s="154" t="s">
        <v>1511</v>
      </c>
      <c r="C369" s="179">
        <v>94204</v>
      </c>
      <c r="D369" s="180" t="s">
        <v>113</v>
      </c>
      <c r="E369" s="175" t="s">
        <v>18</v>
      </c>
      <c r="F369" s="176"/>
      <c r="G369" s="174"/>
      <c r="H369" s="178">
        <f>SUM(H370:H374)</f>
        <v>37.736192750000001</v>
      </c>
    </row>
    <row r="370" spans="1:157">
      <c r="B370" s="161" t="s">
        <v>1869</v>
      </c>
      <c r="C370" s="98" t="s">
        <v>259</v>
      </c>
      <c r="D370" s="95" t="s">
        <v>260</v>
      </c>
      <c r="E370" s="94" t="s">
        <v>261</v>
      </c>
      <c r="F370" s="162">
        <v>0.52100000000000002</v>
      </c>
      <c r="G370" s="96">
        <v>12.91</v>
      </c>
      <c r="H370" s="97">
        <f>G370*F370</f>
        <v>6.7261100000000003</v>
      </c>
    </row>
    <row r="371" spans="1:157">
      <c r="B371" s="161" t="s">
        <v>1870</v>
      </c>
      <c r="C371" s="98" t="s">
        <v>480</v>
      </c>
      <c r="D371" s="95" t="s">
        <v>481</v>
      </c>
      <c r="E371" s="94" t="s">
        <v>261</v>
      </c>
      <c r="F371" s="162">
        <v>0.254</v>
      </c>
      <c r="G371" s="96">
        <v>14.18</v>
      </c>
      <c r="H371" s="97">
        <f>G371*F371</f>
        <v>3.6017199999999998</v>
      </c>
    </row>
    <row r="372" spans="1:157" ht="30">
      <c r="B372" s="161" t="s">
        <v>1871</v>
      </c>
      <c r="C372" s="98" t="s">
        <v>468</v>
      </c>
      <c r="D372" s="95" t="s">
        <v>469</v>
      </c>
      <c r="E372" s="94" t="s">
        <v>258</v>
      </c>
      <c r="F372" s="162">
        <v>3.7199999999999997E-2</v>
      </c>
      <c r="G372" s="96">
        <v>16.13</v>
      </c>
      <c r="H372" s="97">
        <f>G372*F372</f>
        <v>0.6000359999999999</v>
      </c>
    </row>
    <row r="373" spans="1:157" ht="30">
      <c r="B373" s="161" t="s">
        <v>1872</v>
      </c>
      <c r="C373" s="98" t="s">
        <v>470</v>
      </c>
      <c r="D373" s="95" t="s">
        <v>471</v>
      </c>
      <c r="E373" s="94" t="s">
        <v>347</v>
      </c>
      <c r="F373" s="162">
        <v>5.16E-2</v>
      </c>
      <c r="G373" s="96">
        <v>15.56</v>
      </c>
      <c r="H373" s="97">
        <f>G373*F373</f>
        <v>0.80289600000000005</v>
      </c>
    </row>
    <row r="374" spans="1:157" ht="30.75" thickBot="1">
      <c r="B374" s="161" t="s">
        <v>1873</v>
      </c>
      <c r="C374" s="119" t="s">
        <v>482</v>
      </c>
      <c r="D374" s="121" t="s">
        <v>483</v>
      </c>
      <c r="E374" s="226" t="s">
        <v>21</v>
      </c>
      <c r="F374" s="164">
        <v>27.535</v>
      </c>
      <c r="G374" s="122">
        <v>0.94445000000000001</v>
      </c>
      <c r="H374" s="123">
        <f>G374*F374</f>
        <v>26.005430750000002</v>
      </c>
    </row>
    <row r="375" spans="1:157" s="172" customFormat="1" ht="15.75" thickBot="1">
      <c r="A375" s="165"/>
      <c r="B375" s="166"/>
      <c r="C375" s="167"/>
      <c r="D375" s="168"/>
      <c r="E375" s="167"/>
      <c r="F375" s="170"/>
      <c r="G375" s="171"/>
      <c r="H375" s="171"/>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c r="AQ375" s="74"/>
      <c r="AR375" s="74"/>
      <c r="AS375" s="74"/>
      <c r="AT375" s="74"/>
      <c r="AU375" s="74"/>
      <c r="AV375" s="74"/>
      <c r="AW375" s="74"/>
      <c r="AX375" s="74"/>
      <c r="AY375" s="74"/>
      <c r="AZ375" s="74"/>
      <c r="BA375" s="74"/>
      <c r="BB375" s="74"/>
      <c r="BC375" s="74"/>
      <c r="BD375" s="74"/>
      <c r="BE375" s="74"/>
      <c r="BF375" s="74"/>
      <c r="BG375" s="74"/>
      <c r="BH375" s="74"/>
      <c r="BI375" s="74"/>
      <c r="BJ375" s="74"/>
      <c r="BK375" s="74"/>
      <c r="BL375" s="74"/>
      <c r="BM375" s="74"/>
      <c r="BN375" s="74"/>
      <c r="BO375" s="74"/>
      <c r="BP375" s="74"/>
      <c r="BQ375" s="74"/>
      <c r="BR375" s="74"/>
      <c r="BS375" s="74"/>
      <c r="BT375" s="74"/>
      <c r="BU375" s="74"/>
      <c r="BV375" s="74"/>
      <c r="BW375" s="74"/>
      <c r="BX375" s="74"/>
      <c r="BY375" s="74"/>
      <c r="BZ375" s="74"/>
      <c r="CA375" s="74"/>
      <c r="CB375" s="74"/>
      <c r="CC375" s="74"/>
      <c r="CD375" s="74"/>
      <c r="CE375" s="74"/>
      <c r="CF375" s="74"/>
      <c r="CG375" s="74"/>
      <c r="CH375" s="74"/>
      <c r="CI375" s="74"/>
      <c r="CJ375" s="74"/>
      <c r="CK375" s="74"/>
      <c r="CL375" s="74"/>
      <c r="CM375" s="74"/>
      <c r="CN375" s="74"/>
      <c r="CO375" s="74"/>
      <c r="CP375" s="74"/>
      <c r="CQ375" s="74"/>
      <c r="CR375" s="74"/>
      <c r="CS375" s="74"/>
      <c r="CT375" s="74"/>
      <c r="CU375" s="74"/>
      <c r="CV375" s="74"/>
      <c r="CW375" s="74"/>
      <c r="CX375" s="74"/>
      <c r="CY375" s="74"/>
      <c r="CZ375" s="74"/>
      <c r="DA375" s="74"/>
      <c r="DB375" s="74"/>
      <c r="DC375" s="74"/>
      <c r="DD375" s="74"/>
      <c r="DE375" s="74"/>
      <c r="DF375" s="74"/>
      <c r="DG375" s="74"/>
      <c r="DH375" s="74"/>
      <c r="DI375" s="74"/>
      <c r="DJ375" s="74"/>
      <c r="DK375" s="74"/>
      <c r="DL375" s="74"/>
      <c r="DM375" s="74"/>
      <c r="DN375" s="74"/>
      <c r="DO375" s="74"/>
      <c r="DP375" s="74"/>
      <c r="DQ375" s="74"/>
      <c r="DR375" s="74"/>
      <c r="DS375" s="74"/>
      <c r="DT375" s="74"/>
      <c r="DU375" s="74"/>
      <c r="DV375" s="74"/>
      <c r="DW375" s="74"/>
      <c r="DX375" s="74"/>
      <c r="DY375" s="74"/>
      <c r="DZ375" s="74"/>
      <c r="EA375" s="74"/>
      <c r="EB375" s="74"/>
      <c r="EC375" s="74"/>
      <c r="ED375" s="74"/>
      <c r="EE375" s="74"/>
      <c r="EF375" s="74"/>
      <c r="EG375" s="74"/>
      <c r="EH375" s="74"/>
      <c r="EI375" s="74"/>
      <c r="EJ375" s="74"/>
      <c r="EK375" s="74"/>
      <c r="EL375" s="74"/>
      <c r="EM375" s="74"/>
      <c r="EN375" s="74"/>
      <c r="EO375" s="74"/>
      <c r="EP375" s="74"/>
      <c r="EQ375" s="74"/>
      <c r="ER375" s="74"/>
      <c r="ES375" s="74"/>
      <c r="ET375" s="74"/>
      <c r="EU375" s="74"/>
      <c r="EV375" s="74"/>
      <c r="EW375" s="74"/>
      <c r="EX375" s="74"/>
      <c r="EY375" s="74"/>
      <c r="EZ375" s="74"/>
      <c r="FA375" s="74"/>
    </row>
    <row r="376" spans="1:157" ht="31.5">
      <c r="B376" s="154" t="s">
        <v>1512</v>
      </c>
      <c r="C376" s="179" t="s">
        <v>929</v>
      </c>
      <c r="D376" s="180" t="s">
        <v>927</v>
      </c>
      <c r="E376" s="175" t="s">
        <v>18</v>
      </c>
      <c r="F376" s="176"/>
      <c r="G376" s="174"/>
      <c r="H376" s="178">
        <f>SUM(H377:H377)</f>
        <v>75</v>
      </c>
    </row>
    <row r="377" spans="1:157" ht="15.75" thickBot="1">
      <c r="B377" s="161" t="s">
        <v>1874</v>
      </c>
      <c r="C377" s="119" t="s">
        <v>484</v>
      </c>
      <c r="D377" s="121" t="s">
        <v>928</v>
      </c>
      <c r="E377" s="226" t="s">
        <v>960</v>
      </c>
      <c r="F377" s="164">
        <v>1</v>
      </c>
      <c r="G377" s="122">
        <v>75</v>
      </c>
      <c r="H377" s="123">
        <f>G377*F377</f>
        <v>75</v>
      </c>
    </row>
    <row r="378" spans="1:157" s="172" customFormat="1" ht="15.75" thickBot="1">
      <c r="A378" s="165"/>
      <c r="B378" s="166"/>
      <c r="C378" s="167"/>
      <c r="D378" s="168"/>
      <c r="E378" s="167"/>
      <c r="F378" s="170"/>
      <c r="G378" s="171"/>
      <c r="H378" s="171"/>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c r="AR378" s="74"/>
      <c r="AS378" s="74"/>
      <c r="AT378" s="74"/>
      <c r="AU378" s="74"/>
      <c r="AV378" s="74"/>
      <c r="AW378" s="74"/>
      <c r="AX378" s="74"/>
      <c r="AY378" s="74"/>
      <c r="AZ378" s="74"/>
      <c r="BA378" s="74"/>
      <c r="BB378" s="74"/>
      <c r="BC378" s="74"/>
      <c r="BD378" s="74"/>
      <c r="BE378" s="74"/>
      <c r="BF378" s="74"/>
      <c r="BG378" s="74"/>
      <c r="BH378" s="74"/>
      <c r="BI378" s="74"/>
      <c r="BJ378" s="74"/>
      <c r="BK378" s="74"/>
      <c r="BL378" s="74"/>
      <c r="BM378" s="74"/>
      <c r="BN378" s="74"/>
      <c r="BO378" s="74"/>
      <c r="BP378" s="74"/>
      <c r="BQ378" s="74"/>
      <c r="BR378" s="74"/>
      <c r="BS378" s="74"/>
      <c r="BT378" s="74"/>
      <c r="BU378" s="74"/>
      <c r="BV378" s="74"/>
      <c r="BW378" s="74"/>
      <c r="BX378" s="74"/>
      <c r="BY378" s="74"/>
      <c r="BZ378" s="74"/>
      <c r="CA378" s="74"/>
      <c r="CB378" s="74"/>
      <c r="CC378" s="74"/>
      <c r="CD378" s="74"/>
      <c r="CE378" s="74"/>
      <c r="CF378" s="74"/>
      <c r="CG378" s="74"/>
      <c r="CH378" s="74"/>
      <c r="CI378" s="74"/>
      <c r="CJ378" s="74"/>
      <c r="CK378" s="74"/>
      <c r="CL378" s="74"/>
      <c r="CM378" s="74"/>
      <c r="CN378" s="74"/>
      <c r="CO378" s="74"/>
      <c r="CP378" s="74"/>
      <c r="CQ378" s="74"/>
      <c r="CR378" s="74"/>
      <c r="CS378" s="74"/>
      <c r="CT378" s="74"/>
      <c r="CU378" s="74"/>
      <c r="CV378" s="74"/>
      <c r="CW378" s="74"/>
      <c r="CX378" s="74"/>
      <c r="CY378" s="74"/>
      <c r="CZ378" s="74"/>
      <c r="DA378" s="74"/>
      <c r="DB378" s="74"/>
      <c r="DC378" s="74"/>
      <c r="DD378" s="74"/>
      <c r="DE378" s="74"/>
      <c r="DF378" s="74"/>
      <c r="DG378" s="74"/>
      <c r="DH378" s="74"/>
      <c r="DI378" s="74"/>
      <c r="DJ378" s="74"/>
      <c r="DK378" s="74"/>
      <c r="DL378" s="74"/>
      <c r="DM378" s="74"/>
      <c r="DN378" s="74"/>
      <c r="DO378" s="74"/>
      <c r="DP378" s="74"/>
      <c r="DQ378" s="74"/>
      <c r="DR378" s="74"/>
      <c r="DS378" s="74"/>
      <c r="DT378" s="74"/>
      <c r="DU378" s="74"/>
      <c r="DV378" s="74"/>
      <c r="DW378" s="74"/>
      <c r="DX378" s="74"/>
      <c r="DY378" s="74"/>
      <c r="DZ378" s="74"/>
      <c r="EA378" s="74"/>
      <c r="EB378" s="74"/>
      <c r="EC378" s="74"/>
      <c r="ED378" s="74"/>
      <c r="EE378" s="74"/>
      <c r="EF378" s="74"/>
      <c r="EG378" s="74"/>
      <c r="EH378" s="74"/>
      <c r="EI378" s="74"/>
      <c r="EJ378" s="74"/>
      <c r="EK378" s="74"/>
      <c r="EL378" s="74"/>
      <c r="EM378" s="74"/>
      <c r="EN378" s="74"/>
      <c r="EO378" s="74"/>
      <c r="EP378" s="74"/>
      <c r="EQ378" s="74"/>
      <c r="ER378" s="74"/>
      <c r="ES378" s="74"/>
      <c r="ET378" s="74"/>
      <c r="EU378" s="74"/>
      <c r="EV378" s="74"/>
      <c r="EW378" s="74"/>
      <c r="EX378" s="74"/>
      <c r="EY378" s="74"/>
      <c r="EZ378" s="74"/>
      <c r="FA378" s="74"/>
    </row>
    <row r="379" spans="1:157" ht="31.5">
      <c r="B379" s="154" t="s">
        <v>1513</v>
      </c>
      <c r="C379" s="179">
        <v>94229</v>
      </c>
      <c r="D379" s="180" t="s">
        <v>120</v>
      </c>
      <c r="E379" s="175" t="s">
        <v>30</v>
      </c>
      <c r="F379" s="176"/>
      <c r="G379" s="174"/>
      <c r="H379" s="178">
        <f>SUM(H380:H388)</f>
        <v>82.199547999999993</v>
      </c>
    </row>
    <row r="380" spans="1:157">
      <c r="B380" s="161" t="s">
        <v>1875</v>
      </c>
      <c r="C380" s="98" t="s">
        <v>259</v>
      </c>
      <c r="D380" s="95" t="s">
        <v>260</v>
      </c>
      <c r="E380" s="94" t="s">
        <v>261</v>
      </c>
      <c r="F380" s="162">
        <v>0.63300000000000001</v>
      </c>
      <c r="G380" s="96">
        <v>12.91</v>
      </c>
      <c r="H380" s="97">
        <f t="shared" ref="H380:H388" si="21">G380*F380</f>
        <v>8.1720299999999995</v>
      </c>
    </row>
    <row r="381" spans="1:157">
      <c r="B381" s="161" t="s">
        <v>1876</v>
      </c>
      <c r="C381" s="98" t="s">
        <v>480</v>
      </c>
      <c r="D381" s="95" t="s">
        <v>481</v>
      </c>
      <c r="E381" s="94" t="s">
        <v>261</v>
      </c>
      <c r="F381" s="162">
        <v>0.53900000000000003</v>
      </c>
      <c r="G381" s="96">
        <v>14.18</v>
      </c>
      <c r="H381" s="97">
        <f t="shared" si="21"/>
        <v>7.6430199999999999</v>
      </c>
    </row>
    <row r="382" spans="1:157" ht="30">
      <c r="B382" s="161" t="s">
        <v>1877</v>
      </c>
      <c r="C382" s="98" t="s">
        <v>468</v>
      </c>
      <c r="D382" s="95" t="s">
        <v>469</v>
      </c>
      <c r="E382" s="94" t="s">
        <v>258</v>
      </c>
      <c r="F382" s="162">
        <v>1.32E-2</v>
      </c>
      <c r="G382" s="96">
        <v>16.13</v>
      </c>
      <c r="H382" s="97">
        <f t="shared" si="21"/>
        <v>0.21291599999999999</v>
      </c>
    </row>
    <row r="383" spans="1:157" ht="30">
      <c r="B383" s="161" t="s">
        <v>1878</v>
      </c>
      <c r="C383" s="98" t="s">
        <v>470</v>
      </c>
      <c r="D383" s="95" t="s">
        <v>471</v>
      </c>
      <c r="E383" s="94" t="s">
        <v>347</v>
      </c>
      <c r="F383" s="162">
        <v>1.83E-2</v>
      </c>
      <c r="G383" s="96">
        <v>15.56</v>
      </c>
      <c r="H383" s="97">
        <f t="shared" si="21"/>
        <v>0.284748</v>
      </c>
    </row>
    <row r="384" spans="1:157" ht="30">
      <c r="B384" s="161" t="s">
        <v>1879</v>
      </c>
      <c r="C384" s="98" t="s">
        <v>486</v>
      </c>
      <c r="D384" s="95" t="s">
        <v>487</v>
      </c>
      <c r="E384" s="94" t="s">
        <v>488</v>
      </c>
      <c r="F384" s="162">
        <v>0.161</v>
      </c>
      <c r="G384" s="96">
        <v>33.619999999999997</v>
      </c>
      <c r="H384" s="97">
        <f t="shared" si="21"/>
        <v>5.41282</v>
      </c>
    </row>
    <row r="385" spans="1:157">
      <c r="B385" s="161" t="s">
        <v>1880</v>
      </c>
      <c r="C385" s="98" t="s">
        <v>339</v>
      </c>
      <c r="D385" s="95" t="s">
        <v>340</v>
      </c>
      <c r="E385" s="94" t="s">
        <v>26</v>
      </c>
      <c r="F385" s="162">
        <v>2.5000000000000001E-2</v>
      </c>
      <c r="G385" s="96">
        <v>9.06</v>
      </c>
      <c r="H385" s="97">
        <f t="shared" si="21"/>
        <v>0.22650000000000003</v>
      </c>
    </row>
    <row r="386" spans="1:157">
      <c r="B386" s="161" t="s">
        <v>1881</v>
      </c>
      <c r="C386" s="98" t="s">
        <v>489</v>
      </c>
      <c r="D386" s="95" t="s">
        <v>490</v>
      </c>
      <c r="E386" s="94" t="s">
        <v>26</v>
      </c>
      <c r="F386" s="162">
        <v>4.8999999999999998E-3</v>
      </c>
      <c r="G386" s="96">
        <v>43.61</v>
      </c>
      <c r="H386" s="97">
        <f t="shared" si="21"/>
        <v>0.21368899999999999</v>
      </c>
    </row>
    <row r="387" spans="1:157">
      <c r="B387" s="161" t="s">
        <v>1882</v>
      </c>
      <c r="C387" s="98" t="s">
        <v>491</v>
      </c>
      <c r="D387" s="95" t="s">
        <v>492</v>
      </c>
      <c r="E387" s="94" t="s">
        <v>26</v>
      </c>
      <c r="F387" s="162">
        <v>0.18</v>
      </c>
      <c r="G387" s="96">
        <v>75.37</v>
      </c>
      <c r="H387" s="97">
        <f t="shared" si="21"/>
        <v>13.566600000000001</v>
      </c>
    </row>
    <row r="388" spans="1:157" ht="30.75" thickBot="1">
      <c r="B388" s="161" t="s">
        <v>1883</v>
      </c>
      <c r="C388" s="119" t="s">
        <v>493</v>
      </c>
      <c r="D388" s="121" t="s">
        <v>494</v>
      </c>
      <c r="E388" s="226" t="s">
        <v>30</v>
      </c>
      <c r="F388" s="164">
        <v>1.05</v>
      </c>
      <c r="G388" s="122">
        <v>44.2545</v>
      </c>
      <c r="H388" s="123">
        <f t="shared" si="21"/>
        <v>46.467224999999999</v>
      </c>
    </row>
    <row r="389" spans="1:157" s="172" customFormat="1" ht="15.75" thickBot="1">
      <c r="A389" s="165"/>
      <c r="B389" s="166"/>
      <c r="C389" s="167"/>
      <c r="D389" s="168"/>
      <c r="E389" s="167"/>
      <c r="F389" s="170"/>
      <c r="G389" s="171"/>
      <c r="H389" s="171"/>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c r="AQ389" s="74"/>
      <c r="AR389" s="74"/>
      <c r="AS389" s="74"/>
      <c r="AT389" s="74"/>
      <c r="AU389" s="74"/>
      <c r="AV389" s="74"/>
      <c r="AW389" s="74"/>
      <c r="AX389" s="74"/>
      <c r="AY389" s="74"/>
      <c r="AZ389" s="74"/>
      <c r="BA389" s="74"/>
      <c r="BB389" s="74"/>
      <c r="BC389" s="74"/>
      <c r="BD389" s="74"/>
      <c r="BE389" s="74"/>
      <c r="BF389" s="74"/>
      <c r="BG389" s="74"/>
      <c r="BH389" s="74"/>
      <c r="BI389" s="74"/>
      <c r="BJ389" s="74"/>
      <c r="BK389" s="74"/>
      <c r="BL389" s="74"/>
      <c r="BM389" s="74"/>
      <c r="BN389" s="74"/>
      <c r="BO389" s="74"/>
      <c r="BP389" s="74"/>
      <c r="BQ389" s="74"/>
      <c r="BR389" s="74"/>
      <c r="BS389" s="74"/>
      <c r="BT389" s="74"/>
      <c r="BU389" s="74"/>
      <c r="BV389" s="74"/>
      <c r="BW389" s="74"/>
      <c r="BX389" s="74"/>
      <c r="BY389" s="74"/>
      <c r="BZ389" s="74"/>
      <c r="CA389" s="74"/>
      <c r="CB389" s="74"/>
      <c r="CC389" s="74"/>
      <c r="CD389" s="74"/>
      <c r="CE389" s="74"/>
      <c r="CF389" s="74"/>
      <c r="CG389" s="74"/>
      <c r="CH389" s="74"/>
      <c r="CI389" s="74"/>
      <c r="CJ389" s="74"/>
      <c r="CK389" s="74"/>
      <c r="CL389" s="74"/>
      <c r="CM389" s="74"/>
      <c r="CN389" s="74"/>
      <c r="CO389" s="74"/>
      <c r="CP389" s="74"/>
      <c r="CQ389" s="74"/>
      <c r="CR389" s="74"/>
      <c r="CS389" s="74"/>
      <c r="CT389" s="74"/>
      <c r="CU389" s="74"/>
      <c r="CV389" s="74"/>
      <c r="CW389" s="74"/>
      <c r="CX389" s="74"/>
      <c r="CY389" s="74"/>
      <c r="CZ389" s="74"/>
      <c r="DA389" s="74"/>
      <c r="DB389" s="74"/>
      <c r="DC389" s="74"/>
      <c r="DD389" s="74"/>
      <c r="DE389" s="74"/>
      <c r="DF389" s="74"/>
      <c r="DG389" s="74"/>
      <c r="DH389" s="74"/>
      <c r="DI389" s="74"/>
      <c r="DJ389" s="74"/>
      <c r="DK389" s="74"/>
      <c r="DL389" s="74"/>
      <c r="DM389" s="74"/>
      <c r="DN389" s="74"/>
      <c r="DO389" s="74"/>
      <c r="DP389" s="74"/>
      <c r="DQ389" s="74"/>
      <c r="DR389" s="74"/>
      <c r="DS389" s="74"/>
      <c r="DT389" s="74"/>
      <c r="DU389" s="74"/>
      <c r="DV389" s="74"/>
      <c r="DW389" s="74"/>
      <c r="DX389" s="74"/>
      <c r="DY389" s="74"/>
      <c r="DZ389" s="74"/>
      <c r="EA389" s="74"/>
      <c r="EB389" s="74"/>
      <c r="EC389" s="74"/>
      <c r="ED389" s="74"/>
      <c r="EE389" s="74"/>
      <c r="EF389" s="74"/>
      <c r="EG389" s="74"/>
      <c r="EH389" s="74"/>
      <c r="EI389" s="74"/>
      <c r="EJ389" s="74"/>
      <c r="EK389" s="74"/>
      <c r="EL389" s="74"/>
      <c r="EM389" s="74"/>
      <c r="EN389" s="74"/>
      <c r="EO389" s="74"/>
      <c r="EP389" s="74"/>
      <c r="EQ389" s="74"/>
      <c r="ER389" s="74"/>
      <c r="ES389" s="74"/>
      <c r="ET389" s="74"/>
      <c r="EU389" s="74"/>
      <c r="EV389" s="74"/>
      <c r="EW389" s="74"/>
      <c r="EX389" s="74"/>
      <c r="EY389" s="74"/>
      <c r="EZ389" s="74"/>
      <c r="FA389" s="74"/>
    </row>
    <row r="390" spans="1:157" ht="16.5" thickBot="1">
      <c r="B390" s="188">
        <v>8</v>
      </c>
      <c r="C390" s="188"/>
      <c r="D390" s="189" t="s">
        <v>32</v>
      </c>
      <c r="E390" s="190"/>
      <c r="F390" s="219"/>
      <c r="G390" s="192"/>
      <c r="H390" s="220"/>
    </row>
    <row r="391" spans="1:157" s="172" customFormat="1" ht="16.5" thickBot="1">
      <c r="A391" s="165"/>
      <c r="B391" s="166"/>
      <c r="C391" s="371"/>
      <c r="D391" s="372"/>
      <c r="E391" s="371"/>
      <c r="F391" s="373"/>
      <c r="G391" s="374"/>
      <c r="H391" s="273"/>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c r="AQ391" s="74"/>
      <c r="AR391" s="74"/>
      <c r="AS391" s="74"/>
      <c r="AT391" s="74"/>
      <c r="AU391" s="74"/>
      <c r="AV391" s="74"/>
      <c r="AW391" s="74"/>
      <c r="AX391" s="74"/>
      <c r="AY391" s="74"/>
      <c r="AZ391" s="74"/>
      <c r="BA391" s="74"/>
      <c r="BB391" s="74"/>
      <c r="BC391" s="74"/>
      <c r="BD391" s="74"/>
      <c r="BE391" s="74"/>
      <c r="BF391" s="74"/>
      <c r="BG391" s="74"/>
      <c r="BH391" s="74"/>
      <c r="BI391" s="74"/>
      <c r="BJ391" s="74"/>
      <c r="BK391" s="74"/>
      <c r="BL391" s="74"/>
      <c r="BM391" s="74"/>
      <c r="BN391" s="74"/>
      <c r="BO391" s="74"/>
      <c r="BP391" s="74"/>
      <c r="BQ391" s="74"/>
      <c r="BR391" s="74"/>
      <c r="BS391" s="74"/>
      <c r="BT391" s="74"/>
      <c r="BU391" s="74"/>
      <c r="BV391" s="74"/>
      <c r="BW391" s="74"/>
      <c r="BX391" s="74"/>
      <c r="BY391" s="74"/>
      <c r="BZ391" s="74"/>
      <c r="CA391" s="74"/>
      <c r="CB391" s="74"/>
      <c r="CC391" s="74"/>
      <c r="CD391" s="74"/>
      <c r="CE391" s="74"/>
      <c r="CF391" s="74"/>
      <c r="CG391" s="74"/>
      <c r="CH391" s="74"/>
      <c r="CI391" s="74"/>
      <c r="CJ391" s="74"/>
      <c r="CK391" s="74"/>
      <c r="CL391" s="74"/>
      <c r="CM391" s="74"/>
      <c r="CN391" s="74"/>
      <c r="CO391" s="74"/>
      <c r="CP391" s="74"/>
      <c r="CQ391" s="74"/>
      <c r="CR391" s="74"/>
      <c r="CS391" s="74"/>
      <c r="CT391" s="74"/>
      <c r="CU391" s="74"/>
      <c r="CV391" s="74"/>
      <c r="CW391" s="74"/>
      <c r="CX391" s="74"/>
      <c r="CY391" s="74"/>
      <c r="CZ391" s="74"/>
      <c r="DA391" s="74"/>
      <c r="DB391" s="74"/>
      <c r="DC391" s="74"/>
      <c r="DD391" s="74"/>
      <c r="DE391" s="74"/>
      <c r="DF391" s="74"/>
      <c r="DG391" s="74"/>
      <c r="DH391" s="74"/>
      <c r="DI391" s="74"/>
      <c r="DJ391" s="74"/>
      <c r="DK391" s="74"/>
      <c r="DL391" s="74"/>
      <c r="DM391" s="74"/>
      <c r="DN391" s="74"/>
      <c r="DO391" s="74"/>
      <c r="DP391" s="74"/>
      <c r="DQ391" s="74"/>
      <c r="DR391" s="74"/>
      <c r="DS391" s="74"/>
      <c r="DT391" s="74"/>
      <c r="DU391" s="74"/>
      <c r="DV391" s="74"/>
      <c r="DW391" s="74"/>
      <c r="DX391" s="74"/>
      <c r="DY391" s="74"/>
      <c r="DZ391" s="74"/>
      <c r="EA391" s="74"/>
      <c r="EB391" s="74"/>
      <c r="EC391" s="74"/>
      <c r="ED391" s="74"/>
      <c r="EE391" s="74"/>
      <c r="EF391" s="74"/>
      <c r="EG391" s="74"/>
      <c r="EH391" s="74"/>
      <c r="EI391" s="74"/>
      <c r="EJ391" s="74"/>
      <c r="EK391" s="74"/>
      <c r="EL391" s="74"/>
      <c r="EM391" s="74"/>
      <c r="EN391" s="74"/>
      <c r="EO391" s="74"/>
      <c r="EP391" s="74"/>
      <c r="EQ391" s="74"/>
      <c r="ER391" s="74"/>
      <c r="ES391" s="74"/>
      <c r="ET391" s="74"/>
      <c r="EU391" s="74"/>
      <c r="EV391" s="74"/>
      <c r="EW391" s="74"/>
      <c r="EX391" s="74"/>
      <c r="EY391" s="74"/>
      <c r="EZ391" s="74"/>
      <c r="FA391" s="74"/>
    </row>
    <row r="392" spans="1:157" ht="15.75">
      <c r="B392" s="154" t="s">
        <v>1515</v>
      </c>
      <c r="C392" s="375" t="s">
        <v>2920</v>
      </c>
      <c r="D392" s="376" t="s">
        <v>2875</v>
      </c>
      <c r="E392" s="377"/>
      <c r="F392" s="378"/>
      <c r="G392" s="379"/>
      <c r="H392" s="386">
        <f>SUM(H393:H394)</f>
        <v>31.526</v>
      </c>
      <c r="I392" s="355"/>
    </row>
    <row r="393" spans="1:157" ht="15.75">
      <c r="B393" s="161" t="s">
        <v>1884</v>
      </c>
      <c r="C393" s="365" t="s">
        <v>358</v>
      </c>
      <c r="D393" s="366" t="s">
        <v>354</v>
      </c>
      <c r="E393" s="367" t="s">
        <v>261</v>
      </c>
      <c r="F393" s="368">
        <v>1</v>
      </c>
      <c r="G393" s="369">
        <v>15.89</v>
      </c>
      <c r="H393" s="370">
        <f>G393*F393</f>
        <v>15.89</v>
      </c>
      <c r="I393" s="355"/>
    </row>
    <row r="394" spans="1:157" ht="15.75" thickBot="1">
      <c r="B394" s="161" t="s">
        <v>1885</v>
      </c>
      <c r="C394" s="380" t="s">
        <v>259</v>
      </c>
      <c r="D394" s="381" t="s">
        <v>260</v>
      </c>
      <c r="E394" s="382" t="s">
        <v>261</v>
      </c>
      <c r="F394" s="383">
        <v>1.2</v>
      </c>
      <c r="G394" s="384">
        <v>13.03</v>
      </c>
      <c r="H394" s="385">
        <f>G394*F394</f>
        <v>15.635999999999999</v>
      </c>
      <c r="I394" s="356"/>
    </row>
    <row r="395" spans="1:157" s="172" customFormat="1" ht="15.75" thickBot="1">
      <c r="A395" s="165"/>
      <c r="B395" s="166"/>
      <c r="C395" s="167"/>
      <c r="D395" s="168"/>
      <c r="E395" s="167"/>
      <c r="F395" s="170"/>
      <c r="G395" s="171"/>
      <c r="H395" s="171"/>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c r="AQ395" s="74"/>
      <c r="AR395" s="74"/>
      <c r="AS395" s="74"/>
      <c r="AT395" s="74"/>
      <c r="AU395" s="74"/>
      <c r="AV395" s="74"/>
      <c r="AW395" s="74"/>
      <c r="AX395" s="74"/>
      <c r="AY395" s="74"/>
      <c r="AZ395" s="74"/>
      <c r="BA395" s="74"/>
      <c r="BB395" s="74"/>
      <c r="BC395" s="74"/>
      <c r="BD395" s="74"/>
      <c r="BE395" s="74"/>
      <c r="BF395" s="74"/>
      <c r="BG395" s="74"/>
      <c r="BH395" s="74"/>
      <c r="BI395" s="74"/>
      <c r="BJ395" s="74"/>
      <c r="BK395" s="74"/>
      <c r="BL395" s="74"/>
      <c r="BM395" s="74"/>
      <c r="BN395" s="74"/>
      <c r="BO395" s="74"/>
      <c r="BP395" s="74"/>
      <c r="BQ395" s="74"/>
      <c r="BR395" s="74"/>
      <c r="BS395" s="74"/>
      <c r="BT395" s="74"/>
      <c r="BU395" s="74"/>
      <c r="BV395" s="74"/>
      <c r="BW395" s="74"/>
      <c r="BX395" s="74"/>
      <c r="BY395" s="74"/>
      <c r="BZ395" s="74"/>
      <c r="CA395" s="74"/>
      <c r="CB395" s="74"/>
      <c r="CC395" s="74"/>
      <c r="CD395" s="74"/>
      <c r="CE395" s="74"/>
      <c r="CF395" s="74"/>
      <c r="CG395" s="74"/>
      <c r="CH395" s="74"/>
      <c r="CI395" s="74"/>
      <c r="CJ395" s="74"/>
      <c r="CK395" s="74"/>
      <c r="CL395" s="74"/>
      <c r="CM395" s="74"/>
      <c r="CN395" s="74"/>
      <c r="CO395" s="74"/>
      <c r="CP395" s="74"/>
      <c r="CQ395" s="74"/>
      <c r="CR395" s="74"/>
      <c r="CS395" s="74"/>
      <c r="CT395" s="74"/>
      <c r="CU395" s="74"/>
      <c r="CV395" s="74"/>
      <c r="CW395" s="74"/>
      <c r="CX395" s="74"/>
      <c r="CY395" s="74"/>
      <c r="CZ395" s="74"/>
      <c r="DA395" s="74"/>
      <c r="DB395" s="74"/>
      <c r="DC395" s="74"/>
      <c r="DD395" s="74"/>
      <c r="DE395" s="74"/>
      <c r="DF395" s="74"/>
      <c r="DG395" s="74"/>
      <c r="DH395" s="74"/>
      <c r="DI395" s="74"/>
      <c r="DJ395" s="74"/>
      <c r="DK395" s="74"/>
      <c r="DL395" s="74"/>
      <c r="DM395" s="74"/>
      <c r="DN395" s="74"/>
      <c r="DO395" s="74"/>
      <c r="DP395" s="74"/>
      <c r="DQ395" s="74"/>
      <c r="DR395" s="74"/>
      <c r="DS395" s="74"/>
      <c r="DT395" s="74"/>
      <c r="DU395" s="74"/>
      <c r="DV395" s="74"/>
      <c r="DW395" s="74"/>
      <c r="DX395" s="74"/>
      <c r="DY395" s="74"/>
      <c r="DZ395" s="74"/>
      <c r="EA395" s="74"/>
      <c r="EB395" s="74"/>
      <c r="EC395" s="74"/>
      <c r="ED395" s="74"/>
      <c r="EE395" s="74"/>
      <c r="EF395" s="74"/>
      <c r="EG395" s="74"/>
      <c r="EH395" s="74"/>
      <c r="EI395" s="74"/>
      <c r="EJ395" s="74"/>
      <c r="EK395" s="74"/>
      <c r="EL395" s="74"/>
      <c r="EM395" s="74"/>
      <c r="EN395" s="74"/>
      <c r="EO395" s="74"/>
      <c r="EP395" s="74"/>
      <c r="EQ395" s="74"/>
      <c r="ER395" s="74"/>
      <c r="ES395" s="74"/>
      <c r="ET395" s="74"/>
      <c r="EU395" s="74"/>
      <c r="EV395" s="74"/>
      <c r="EW395" s="74"/>
      <c r="EX395" s="74"/>
      <c r="EY395" s="74"/>
      <c r="EZ395" s="74"/>
      <c r="FA395" s="74"/>
    </row>
    <row r="396" spans="1:157" s="338" customFormat="1" ht="15.75">
      <c r="B396" s="413"/>
      <c r="C396" s="375" t="s">
        <v>59</v>
      </c>
      <c r="D396" s="376" t="s">
        <v>2882</v>
      </c>
      <c r="E396" s="377" t="s">
        <v>18</v>
      </c>
      <c r="F396" s="378"/>
      <c r="G396" s="379"/>
      <c r="H396" s="386">
        <f>SUM(H397:H398)</f>
        <v>11.687999999999999</v>
      </c>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c r="AR396" s="74"/>
      <c r="AS396" s="74"/>
      <c r="AT396" s="74"/>
      <c r="AU396" s="74"/>
      <c r="AV396" s="74"/>
      <c r="AW396" s="74"/>
      <c r="AX396" s="74"/>
      <c r="AY396" s="74"/>
      <c r="AZ396" s="74"/>
      <c r="BA396" s="74"/>
      <c r="BB396" s="74"/>
      <c r="BC396" s="74"/>
      <c r="BD396" s="74"/>
      <c r="BE396" s="74"/>
      <c r="BF396" s="74"/>
      <c r="BG396" s="74"/>
      <c r="BH396" s="74"/>
      <c r="BI396" s="74"/>
      <c r="BJ396" s="74"/>
      <c r="BK396" s="74"/>
      <c r="BL396" s="74"/>
      <c r="BM396" s="74"/>
      <c r="BN396" s="74"/>
      <c r="BO396" s="74"/>
      <c r="BP396" s="74"/>
      <c r="BQ396" s="74"/>
      <c r="BR396" s="74"/>
      <c r="BS396" s="74"/>
      <c r="BT396" s="74"/>
      <c r="BU396" s="74"/>
      <c r="BV396" s="74"/>
      <c r="BW396" s="74"/>
      <c r="BX396" s="74"/>
      <c r="BY396" s="74"/>
      <c r="BZ396" s="74"/>
      <c r="CA396" s="74"/>
      <c r="CB396" s="74"/>
      <c r="CC396" s="74"/>
      <c r="CD396" s="74"/>
      <c r="CE396" s="74"/>
      <c r="CF396" s="74"/>
      <c r="CG396" s="74"/>
      <c r="CH396" s="74"/>
      <c r="CI396" s="74"/>
      <c r="CJ396" s="74"/>
      <c r="CK396" s="74"/>
      <c r="CL396" s="74"/>
      <c r="CM396" s="74"/>
      <c r="CN396" s="74"/>
      <c r="CO396" s="74"/>
      <c r="CP396" s="74"/>
      <c r="CQ396" s="74"/>
      <c r="CR396" s="74"/>
      <c r="CS396" s="74"/>
      <c r="CT396" s="74"/>
      <c r="CU396" s="74"/>
      <c r="CV396" s="74"/>
      <c r="CW396" s="74"/>
      <c r="CX396" s="74"/>
      <c r="CY396" s="74"/>
      <c r="CZ396" s="74"/>
      <c r="DA396" s="74"/>
      <c r="DB396" s="74"/>
      <c r="DC396" s="74"/>
      <c r="DD396" s="74"/>
      <c r="DE396" s="74"/>
      <c r="DF396" s="74"/>
      <c r="DG396" s="74"/>
      <c r="DH396" s="74"/>
      <c r="DI396" s="74"/>
      <c r="DJ396" s="74"/>
      <c r="DK396" s="74"/>
      <c r="DL396" s="74"/>
      <c r="DM396" s="74"/>
      <c r="DN396" s="74"/>
      <c r="DO396" s="74"/>
      <c r="DP396" s="74"/>
      <c r="DQ396" s="74"/>
      <c r="DR396" s="74"/>
      <c r="DS396" s="74"/>
      <c r="DT396" s="74"/>
      <c r="DU396" s="74"/>
      <c r="DV396" s="74"/>
      <c r="DW396" s="74"/>
      <c r="DX396" s="74"/>
      <c r="DY396" s="74"/>
      <c r="DZ396" s="74"/>
      <c r="EA396" s="74"/>
      <c r="EB396" s="74"/>
      <c r="EC396" s="74"/>
      <c r="ED396" s="74"/>
      <c r="EE396" s="74"/>
      <c r="EF396" s="74"/>
      <c r="EG396" s="74"/>
      <c r="EH396" s="74"/>
      <c r="EI396" s="74"/>
      <c r="EJ396" s="74"/>
      <c r="EK396" s="74"/>
      <c r="EL396" s="74"/>
      <c r="EM396" s="74"/>
      <c r="EN396" s="74"/>
      <c r="EO396" s="74"/>
      <c r="EP396" s="74"/>
      <c r="EQ396" s="74"/>
      <c r="ER396" s="74"/>
      <c r="ES396" s="74"/>
      <c r="ET396" s="74"/>
      <c r="EU396" s="74"/>
      <c r="EV396" s="74"/>
      <c r="EW396" s="74"/>
      <c r="EX396" s="74"/>
      <c r="EY396" s="74"/>
      <c r="EZ396" s="74"/>
      <c r="FA396" s="74"/>
    </row>
    <row r="397" spans="1:157" s="338" customFormat="1">
      <c r="B397" s="161"/>
      <c r="C397" s="389">
        <v>88262</v>
      </c>
      <c r="D397" s="366" t="s">
        <v>505</v>
      </c>
      <c r="E397" s="390" t="s">
        <v>261</v>
      </c>
      <c r="F397" s="368">
        <v>0.08</v>
      </c>
      <c r="G397" s="369">
        <v>15.8</v>
      </c>
      <c r="H397" s="370">
        <f>F397*G397</f>
        <v>1.264</v>
      </c>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c r="AQ397" s="74"/>
      <c r="AR397" s="74"/>
      <c r="AS397" s="74"/>
      <c r="AT397" s="74"/>
      <c r="AU397" s="74"/>
      <c r="AV397" s="74"/>
      <c r="AW397" s="74"/>
      <c r="AX397" s="74"/>
      <c r="AY397" s="74"/>
      <c r="AZ397" s="74"/>
      <c r="BA397" s="74"/>
      <c r="BB397" s="74"/>
      <c r="BC397" s="74"/>
      <c r="BD397" s="74"/>
      <c r="BE397" s="74"/>
      <c r="BF397" s="74"/>
      <c r="BG397" s="74"/>
      <c r="BH397" s="74"/>
      <c r="BI397" s="74"/>
      <c r="BJ397" s="74"/>
      <c r="BK397" s="74"/>
      <c r="BL397" s="74"/>
      <c r="BM397" s="74"/>
      <c r="BN397" s="74"/>
      <c r="BO397" s="74"/>
      <c r="BP397" s="74"/>
      <c r="BQ397" s="74"/>
      <c r="BR397" s="74"/>
      <c r="BS397" s="74"/>
      <c r="BT397" s="74"/>
      <c r="BU397" s="74"/>
      <c r="BV397" s="74"/>
      <c r="BW397" s="74"/>
      <c r="BX397" s="74"/>
      <c r="BY397" s="74"/>
      <c r="BZ397" s="74"/>
      <c r="CA397" s="74"/>
      <c r="CB397" s="74"/>
      <c r="CC397" s="74"/>
      <c r="CD397" s="74"/>
      <c r="CE397" s="74"/>
      <c r="CF397" s="74"/>
      <c r="CG397" s="74"/>
      <c r="CH397" s="74"/>
      <c r="CI397" s="74"/>
      <c r="CJ397" s="74"/>
      <c r="CK397" s="74"/>
      <c r="CL397" s="74"/>
      <c r="CM397" s="74"/>
      <c r="CN397" s="74"/>
      <c r="CO397" s="74"/>
      <c r="CP397" s="74"/>
      <c r="CQ397" s="74"/>
      <c r="CR397" s="74"/>
      <c r="CS397" s="74"/>
      <c r="CT397" s="74"/>
      <c r="CU397" s="74"/>
      <c r="CV397" s="74"/>
      <c r="CW397" s="74"/>
      <c r="CX397" s="74"/>
      <c r="CY397" s="74"/>
      <c r="CZ397" s="74"/>
      <c r="DA397" s="74"/>
      <c r="DB397" s="74"/>
      <c r="DC397" s="74"/>
      <c r="DD397" s="74"/>
      <c r="DE397" s="74"/>
      <c r="DF397" s="74"/>
      <c r="DG397" s="74"/>
      <c r="DH397" s="74"/>
      <c r="DI397" s="74"/>
      <c r="DJ397" s="74"/>
      <c r="DK397" s="74"/>
      <c r="DL397" s="74"/>
      <c r="DM397" s="74"/>
      <c r="DN397" s="74"/>
      <c r="DO397" s="74"/>
      <c r="DP397" s="74"/>
      <c r="DQ397" s="74"/>
      <c r="DR397" s="74"/>
      <c r="DS397" s="74"/>
      <c r="DT397" s="74"/>
      <c r="DU397" s="74"/>
      <c r="DV397" s="74"/>
      <c r="DW397" s="74"/>
      <c r="DX397" s="74"/>
      <c r="DY397" s="74"/>
      <c r="DZ397" s="74"/>
      <c r="EA397" s="74"/>
      <c r="EB397" s="74"/>
      <c r="EC397" s="74"/>
      <c r="ED397" s="74"/>
      <c r="EE397" s="74"/>
      <c r="EF397" s="74"/>
      <c r="EG397" s="74"/>
      <c r="EH397" s="74"/>
      <c r="EI397" s="74"/>
      <c r="EJ397" s="74"/>
      <c r="EK397" s="74"/>
      <c r="EL397" s="74"/>
      <c r="EM397" s="74"/>
      <c r="EN397" s="74"/>
      <c r="EO397" s="74"/>
      <c r="EP397" s="74"/>
      <c r="EQ397" s="74"/>
      <c r="ER397" s="74"/>
      <c r="ES397" s="74"/>
      <c r="ET397" s="74"/>
      <c r="EU397" s="74"/>
      <c r="EV397" s="74"/>
      <c r="EW397" s="74"/>
      <c r="EX397" s="74"/>
      <c r="EY397" s="74"/>
      <c r="EZ397" s="74"/>
      <c r="FA397" s="74"/>
    </row>
    <row r="398" spans="1:157" s="338" customFormat="1" ht="15.75" thickBot="1">
      <c r="B398" s="412"/>
      <c r="C398" s="410">
        <v>88316</v>
      </c>
      <c r="D398" s="381" t="s">
        <v>260</v>
      </c>
      <c r="E398" s="394" t="s">
        <v>261</v>
      </c>
      <c r="F398" s="383">
        <v>0.8</v>
      </c>
      <c r="G398" s="384">
        <v>13.03</v>
      </c>
      <c r="H398" s="385">
        <f>F398*G398</f>
        <v>10.423999999999999</v>
      </c>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c r="AR398" s="74"/>
      <c r="AS398" s="74"/>
      <c r="AT398" s="74"/>
      <c r="AU398" s="74"/>
      <c r="AV398" s="74"/>
      <c r="AW398" s="74"/>
      <c r="AX398" s="74"/>
      <c r="AY398" s="74"/>
      <c r="AZ398" s="74"/>
      <c r="BA398" s="74"/>
      <c r="BB398" s="74"/>
      <c r="BC398" s="74"/>
      <c r="BD398" s="74"/>
      <c r="BE398" s="74"/>
      <c r="BF398" s="74"/>
      <c r="BG398" s="74"/>
      <c r="BH398" s="74"/>
      <c r="BI398" s="74"/>
      <c r="BJ398" s="74"/>
      <c r="BK398" s="74"/>
      <c r="BL398" s="74"/>
      <c r="BM398" s="74"/>
      <c r="BN398" s="74"/>
      <c r="BO398" s="74"/>
      <c r="BP398" s="74"/>
      <c r="BQ398" s="74"/>
      <c r="BR398" s="74"/>
      <c r="BS398" s="74"/>
      <c r="BT398" s="74"/>
      <c r="BU398" s="74"/>
      <c r="BV398" s="74"/>
      <c r="BW398" s="74"/>
      <c r="BX398" s="74"/>
      <c r="BY398" s="74"/>
      <c r="BZ398" s="74"/>
      <c r="CA398" s="74"/>
      <c r="CB398" s="74"/>
      <c r="CC398" s="74"/>
      <c r="CD398" s="74"/>
      <c r="CE398" s="74"/>
      <c r="CF398" s="74"/>
      <c r="CG398" s="74"/>
      <c r="CH398" s="74"/>
      <c r="CI398" s="74"/>
      <c r="CJ398" s="74"/>
      <c r="CK398" s="74"/>
      <c r="CL398" s="74"/>
      <c r="CM398" s="74"/>
      <c r="CN398" s="74"/>
      <c r="CO398" s="74"/>
      <c r="CP398" s="74"/>
      <c r="CQ398" s="74"/>
      <c r="CR398" s="74"/>
      <c r="CS398" s="74"/>
      <c r="CT398" s="74"/>
      <c r="CU398" s="74"/>
      <c r="CV398" s="74"/>
      <c r="CW398" s="74"/>
      <c r="CX398" s="74"/>
      <c r="CY398" s="74"/>
      <c r="CZ398" s="74"/>
      <c r="DA398" s="74"/>
      <c r="DB398" s="74"/>
      <c r="DC398" s="74"/>
      <c r="DD398" s="74"/>
      <c r="DE398" s="74"/>
      <c r="DF398" s="74"/>
      <c r="DG398" s="74"/>
      <c r="DH398" s="74"/>
      <c r="DI398" s="74"/>
      <c r="DJ398" s="74"/>
      <c r="DK398" s="74"/>
      <c r="DL398" s="74"/>
      <c r="DM398" s="74"/>
      <c r="DN398" s="74"/>
      <c r="DO398" s="74"/>
      <c r="DP398" s="74"/>
      <c r="DQ398" s="74"/>
      <c r="DR398" s="74"/>
      <c r="DS398" s="74"/>
      <c r="DT398" s="74"/>
      <c r="DU398" s="74"/>
      <c r="DV398" s="74"/>
      <c r="DW398" s="74"/>
      <c r="DX398" s="74"/>
      <c r="DY398" s="74"/>
      <c r="DZ398" s="74"/>
      <c r="EA398" s="74"/>
      <c r="EB398" s="74"/>
      <c r="EC398" s="74"/>
      <c r="ED398" s="74"/>
      <c r="EE398" s="74"/>
      <c r="EF398" s="74"/>
      <c r="EG398" s="74"/>
      <c r="EH398" s="74"/>
      <c r="EI398" s="74"/>
      <c r="EJ398" s="74"/>
      <c r="EK398" s="74"/>
      <c r="EL398" s="74"/>
      <c r="EM398" s="74"/>
      <c r="EN398" s="74"/>
      <c r="EO398" s="74"/>
      <c r="EP398" s="74"/>
      <c r="EQ398" s="74"/>
      <c r="ER398" s="74"/>
      <c r="ES398" s="74"/>
      <c r="ET398" s="74"/>
      <c r="EU398" s="74"/>
      <c r="EV398" s="74"/>
      <c r="EW398" s="74"/>
      <c r="EX398" s="74"/>
      <c r="EY398" s="74"/>
      <c r="EZ398" s="74"/>
      <c r="FA398" s="74"/>
    </row>
    <row r="399" spans="1:157" s="338" customFormat="1" ht="15.75" thickBot="1">
      <c r="B399" s="409"/>
      <c r="C399" s="339"/>
      <c r="D399" s="340"/>
      <c r="E399" s="339"/>
      <c r="F399" s="341"/>
      <c r="G399" s="342"/>
      <c r="H399" s="342"/>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c r="AQ399" s="74"/>
      <c r="AR399" s="74"/>
      <c r="AS399" s="74"/>
      <c r="AT399" s="74"/>
      <c r="AU399" s="74"/>
      <c r="AV399" s="74"/>
      <c r="AW399" s="74"/>
      <c r="AX399" s="74"/>
      <c r="AY399" s="74"/>
      <c r="AZ399" s="74"/>
      <c r="BA399" s="74"/>
      <c r="BB399" s="74"/>
      <c r="BC399" s="74"/>
      <c r="BD399" s="74"/>
      <c r="BE399" s="74"/>
      <c r="BF399" s="74"/>
      <c r="BG399" s="74"/>
      <c r="BH399" s="74"/>
      <c r="BI399" s="74"/>
      <c r="BJ399" s="74"/>
      <c r="BK399" s="74"/>
      <c r="BL399" s="74"/>
      <c r="BM399" s="74"/>
      <c r="BN399" s="74"/>
      <c r="BO399" s="74"/>
      <c r="BP399" s="74"/>
      <c r="BQ399" s="74"/>
      <c r="BR399" s="74"/>
      <c r="BS399" s="74"/>
      <c r="BT399" s="74"/>
      <c r="BU399" s="74"/>
      <c r="BV399" s="74"/>
      <c r="BW399" s="74"/>
      <c r="BX399" s="74"/>
      <c r="BY399" s="74"/>
      <c r="BZ399" s="74"/>
      <c r="CA399" s="74"/>
      <c r="CB399" s="74"/>
      <c r="CC399" s="74"/>
      <c r="CD399" s="74"/>
      <c r="CE399" s="74"/>
      <c r="CF399" s="74"/>
      <c r="CG399" s="74"/>
      <c r="CH399" s="74"/>
      <c r="CI399" s="74"/>
      <c r="CJ399" s="74"/>
      <c r="CK399" s="74"/>
      <c r="CL399" s="74"/>
      <c r="CM399" s="74"/>
      <c r="CN399" s="74"/>
      <c r="CO399" s="74"/>
      <c r="CP399" s="74"/>
      <c r="CQ399" s="74"/>
      <c r="CR399" s="74"/>
      <c r="CS399" s="74"/>
      <c r="CT399" s="74"/>
      <c r="CU399" s="74"/>
      <c r="CV399" s="74"/>
      <c r="CW399" s="74"/>
      <c r="CX399" s="74"/>
      <c r="CY399" s="74"/>
      <c r="CZ399" s="74"/>
      <c r="DA399" s="74"/>
      <c r="DB399" s="74"/>
      <c r="DC399" s="74"/>
      <c r="DD399" s="74"/>
      <c r="DE399" s="74"/>
      <c r="DF399" s="74"/>
      <c r="DG399" s="74"/>
      <c r="DH399" s="74"/>
      <c r="DI399" s="74"/>
      <c r="DJ399" s="74"/>
      <c r="DK399" s="74"/>
      <c r="DL399" s="74"/>
      <c r="DM399" s="74"/>
      <c r="DN399" s="74"/>
      <c r="DO399" s="74"/>
      <c r="DP399" s="74"/>
      <c r="DQ399" s="74"/>
      <c r="DR399" s="74"/>
      <c r="DS399" s="74"/>
      <c r="DT399" s="74"/>
      <c r="DU399" s="74"/>
      <c r="DV399" s="74"/>
      <c r="DW399" s="74"/>
      <c r="DX399" s="74"/>
      <c r="DY399" s="74"/>
      <c r="DZ399" s="74"/>
      <c r="EA399" s="74"/>
      <c r="EB399" s="74"/>
      <c r="EC399" s="74"/>
      <c r="ED399" s="74"/>
      <c r="EE399" s="74"/>
      <c r="EF399" s="74"/>
      <c r="EG399" s="74"/>
      <c r="EH399" s="74"/>
      <c r="EI399" s="74"/>
      <c r="EJ399" s="74"/>
      <c r="EK399" s="74"/>
      <c r="EL399" s="74"/>
      <c r="EM399" s="74"/>
      <c r="EN399" s="74"/>
      <c r="EO399" s="74"/>
      <c r="EP399" s="74"/>
      <c r="EQ399" s="74"/>
      <c r="ER399" s="74"/>
      <c r="ES399" s="74"/>
      <c r="ET399" s="74"/>
      <c r="EU399" s="74"/>
      <c r="EV399" s="74"/>
      <c r="EW399" s="74"/>
      <c r="EX399" s="74"/>
      <c r="EY399" s="74"/>
      <c r="EZ399" s="74"/>
      <c r="FA399" s="74"/>
    </row>
    <row r="400" spans="1:157" ht="47.25">
      <c r="B400" s="194" t="s">
        <v>1516</v>
      </c>
      <c r="C400" s="375" t="s">
        <v>63</v>
      </c>
      <c r="D400" s="376" t="s">
        <v>496</v>
      </c>
      <c r="E400" s="377" t="s">
        <v>21</v>
      </c>
      <c r="F400" s="378"/>
      <c r="G400" s="379"/>
      <c r="H400" s="386">
        <f>SUM(H401:H407)</f>
        <v>459.58249999999998</v>
      </c>
    </row>
    <row r="401" spans="1:157" ht="30">
      <c r="B401" s="161" t="s">
        <v>1886</v>
      </c>
      <c r="C401" s="389" t="s">
        <v>497</v>
      </c>
      <c r="D401" s="366" t="s">
        <v>498</v>
      </c>
      <c r="E401" s="390" t="s">
        <v>21</v>
      </c>
      <c r="F401" s="368">
        <v>2</v>
      </c>
      <c r="G401" s="369">
        <v>87.25</v>
      </c>
      <c r="H401" s="370">
        <f t="shared" ref="H401:H407" si="22">F401*G401</f>
        <v>174.5</v>
      </c>
    </row>
    <row r="402" spans="1:157" ht="45">
      <c r="B402" s="161" t="s">
        <v>1887</v>
      </c>
      <c r="C402" s="389" t="s">
        <v>499</v>
      </c>
      <c r="D402" s="366" t="s">
        <v>500</v>
      </c>
      <c r="E402" s="390" t="s">
        <v>21</v>
      </c>
      <c r="F402" s="368">
        <v>1</v>
      </c>
      <c r="G402" s="369">
        <v>42.67</v>
      </c>
      <c r="H402" s="370">
        <f t="shared" si="22"/>
        <v>42.67</v>
      </c>
    </row>
    <row r="403" spans="1:157" ht="30">
      <c r="B403" s="161" t="s">
        <v>1888</v>
      </c>
      <c r="C403" s="389" t="s">
        <v>501</v>
      </c>
      <c r="D403" s="366" t="s">
        <v>502</v>
      </c>
      <c r="E403" s="390" t="s">
        <v>21</v>
      </c>
      <c r="F403" s="368">
        <v>1</v>
      </c>
      <c r="G403" s="369">
        <v>42.97</v>
      </c>
      <c r="H403" s="370">
        <f t="shared" si="22"/>
        <v>42.97</v>
      </c>
    </row>
    <row r="404" spans="1:157" ht="30">
      <c r="B404" s="161" t="s">
        <v>1889</v>
      </c>
      <c r="C404" s="389" t="s">
        <v>503</v>
      </c>
      <c r="D404" s="366" t="s">
        <v>504</v>
      </c>
      <c r="E404" s="390" t="s">
        <v>21</v>
      </c>
      <c r="F404" s="368">
        <v>2</v>
      </c>
      <c r="G404" s="369">
        <v>6.51</v>
      </c>
      <c r="H404" s="370">
        <f t="shared" si="22"/>
        <v>13.02</v>
      </c>
    </row>
    <row r="405" spans="1:157">
      <c r="B405" s="161" t="s">
        <v>1890</v>
      </c>
      <c r="C405" s="389">
        <v>88262</v>
      </c>
      <c r="D405" s="366" t="s">
        <v>505</v>
      </c>
      <c r="E405" s="390" t="s">
        <v>261</v>
      </c>
      <c r="F405" s="368">
        <v>3.75</v>
      </c>
      <c r="G405" s="369">
        <v>15.8</v>
      </c>
      <c r="H405" s="370">
        <f t="shared" si="22"/>
        <v>59.25</v>
      </c>
    </row>
    <row r="406" spans="1:157">
      <c r="B406" s="161" t="s">
        <v>1891</v>
      </c>
      <c r="C406" s="389" t="s">
        <v>506</v>
      </c>
      <c r="D406" s="366" t="s">
        <v>507</v>
      </c>
      <c r="E406" s="390" t="s">
        <v>21</v>
      </c>
      <c r="F406" s="368">
        <v>1</v>
      </c>
      <c r="G406" s="369">
        <v>78.31</v>
      </c>
      <c r="H406" s="370">
        <f t="shared" si="22"/>
        <v>78.31</v>
      </c>
    </row>
    <row r="407" spans="1:157" ht="15.75" thickBot="1">
      <c r="B407" s="344" t="s">
        <v>1892</v>
      </c>
      <c r="C407" s="410">
        <v>88316</v>
      </c>
      <c r="D407" s="381" t="s">
        <v>260</v>
      </c>
      <c r="E407" s="394" t="s">
        <v>261</v>
      </c>
      <c r="F407" s="383">
        <v>3.75</v>
      </c>
      <c r="G407" s="384">
        <v>13.03</v>
      </c>
      <c r="H407" s="385">
        <f t="shared" si="22"/>
        <v>48.862499999999997</v>
      </c>
    </row>
    <row r="408" spans="1:157" ht="15.75" thickBot="1">
      <c r="B408" s="166"/>
      <c r="C408" s="167"/>
      <c r="D408" s="168"/>
      <c r="E408" s="167"/>
      <c r="F408" s="170"/>
      <c r="G408" s="171"/>
      <c r="H408" s="171"/>
    </row>
    <row r="409" spans="1:157" ht="31.5">
      <c r="B409" s="194" t="s">
        <v>1517</v>
      </c>
      <c r="C409" s="155" t="s">
        <v>641</v>
      </c>
      <c r="D409" s="156" t="s">
        <v>125</v>
      </c>
      <c r="E409" s="157" t="s">
        <v>21</v>
      </c>
      <c r="F409" s="196"/>
      <c r="G409" s="159"/>
      <c r="H409" s="160">
        <f>SUM(H410:H414)</f>
        <v>2683.1239999999998</v>
      </c>
    </row>
    <row r="410" spans="1:157">
      <c r="B410" s="161" t="s">
        <v>1893</v>
      </c>
      <c r="C410" s="98" t="s">
        <v>509</v>
      </c>
      <c r="D410" s="95" t="s">
        <v>510</v>
      </c>
      <c r="E410" s="94" t="s">
        <v>261</v>
      </c>
      <c r="F410" s="162">
        <v>0.3</v>
      </c>
      <c r="G410" s="96">
        <v>14.15</v>
      </c>
      <c r="H410" s="97">
        <f>F410*G410</f>
        <v>4.2450000000000001</v>
      </c>
    </row>
    <row r="411" spans="1:157" ht="45">
      <c r="B411" s="161" t="s">
        <v>1894</v>
      </c>
      <c r="C411" s="98" t="s">
        <v>511</v>
      </c>
      <c r="D411" s="95" t="s">
        <v>512</v>
      </c>
      <c r="E411" s="94" t="s">
        <v>319</v>
      </c>
      <c r="F411" s="162">
        <v>1</v>
      </c>
      <c r="G411" s="96">
        <v>304.29000000000002</v>
      </c>
      <c r="H411" s="97">
        <f>F411*G411</f>
        <v>304.29000000000002</v>
      </c>
    </row>
    <row r="412" spans="1:157">
      <c r="B412" s="161" t="s">
        <v>1895</v>
      </c>
      <c r="C412" s="98" t="s">
        <v>513</v>
      </c>
      <c r="D412" s="95" t="s">
        <v>514</v>
      </c>
      <c r="E412" s="94" t="s">
        <v>18</v>
      </c>
      <c r="F412" s="162">
        <f>3*2.1</f>
        <v>6.3000000000000007</v>
      </c>
      <c r="G412" s="96">
        <v>231.13</v>
      </c>
      <c r="H412" s="97">
        <f>F412*G412</f>
        <v>1456.1190000000001</v>
      </c>
    </row>
    <row r="413" spans="1:157">
      <c r="B413" s="161" t="s">
        <v>1896</v>
      </c>
      <c r="C413" s="98" t="s">
        <v>515</v>
      </c>
      <c r="D413" s="95" t="s">
        <v>516</v>
      </c>
      <c r="E413" s="94" t="s">
        <v>21</v>
      </c>
      <c r="F413" s="162">
        <v>1</v>
      </c>
      <c r="G413" s="96">
        <v>908.06</v>
      </c>
      <c r="H413" s="97">
        <f>F413*G413</f>
        <v>908.06</v>
      </c>
    </row>
    <row r="414" spans="1:157" ht="45.75" thickBot="1">
      <c r="B414" s="344" t="s">
        <v>1897</v>
      </c>
      <c r="C414" s="100" t="s">
        <v>517</v>
      </c>
      <c r="D414" s="101" t="s">
        <v>518</v>
      </c>
      <c r="E414" s="345" t="s">
        <v>21</v>
      </c>
      <c r="F414" s="346">
        <v>1</v>
      </c>
      <c r="G414" s="102">
        <v>10.41</v>
      </c>
      <c r="H414" s="103">
        <f>F414*G414</f>
        <v>10.41</v>
      </c>
    </row>
    <row r="415" spans="1:157" s="172" customFormat="1" ht="16.5" thickBot="1">
      <c r="A415" s="165"/>
      <c r="B415" s="249"/>
      <c r="C415" s="167"/>
      <c r="D415" s="168"/>
      <c r="E415" s="167"/>
      <c r="F415" s="170"/>
      <c r="G415" s="171"/>
      <c r="H415" s="171"/>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c r="AQ415" s="74"/>
      <c r="AR415" s="74"/>
      <c r="AS415" s="74"/>
      <c r="AT415" s="74"/>
      <c r="AU415" s="74"/>
      <c r="AV415" s="74"/>
      <c r="AW415" s="74"/>
      <c r="AX415" s="74"/>
      <c r="AY415" s="74"/>
      <c r="AZ415" s="74"/>
      <c r="BA415" s="74"/>
      <c r="BB415" s="74"/>
      <c r="BC415" s="74"/>
      <c r="BD415" s="74"/>
      <c r="BE415" s="74"/>
      <c r="BF415" s="74"/>
      <c r="BG415" s="74"/>
      <c r="BH415" s="74"/>
      <c r="BI415" s="74"/>
      <c r="BJ415" s="74"/>
      <c r="BK415" s="74"/>
      <c r="BL415" s="74"/>
      <c r="BM415" s="74"/>
      <c r="BN415" s="74"/>
      <c r="BO415" s="74"/>
      <c r="BP415" s="74"/>
      <c r="BQ415" s="74"/>
      <c r="BR415" s="74"/>
      <c r="BS415" s="74"/>
      <c r="BT415" s="74"/>
      <c r="BU415" s="74"/>
      <c r="BV415" s="74"/>
      <c r="BW415" s="74"/>
      <c r="BX415" s="74"/>
      <c r="BY415" s="74"/>
      <c r="BZ415" s="74"/>
      <c r="CA415" s="74"/>
      <c r="CB415" s="74"/>
      <c r="CC415" s="74"/>
      <c r="CD415" s="74"/>
      <c r="CE415" s="74"/>
      <c r="CF415" s="74"/>
      <c r="CG415" s="74"/>
      <c r="CH415" s="74"/>
      <c r="CI415" s="74"/>
      <c r="CJ415" s="74"/>
      <c r="CK415" s="74"/>
      <c r="CL415" s="74"/>
      <c r="CM415" s="74"/>
      <c r="CN415" s="74"/>
      <c r="CO415" s="74"/>
      <c r="CP415" s="74"/>
      <c r="CQ415" s="74"/>
      <c r="CR415" s="74"/>
      <c r="CS415" s="74"/>
      <c r="CT415" s="74"/>
      <c r="CU415" s="74"/>
      <c r="CV415" s="74"/>
      <c r="CW415" s="74"/>
      <c r="CX415" s="74"/>
      <c r="CY415" s="74"/>
      <c r="CZ415" s="74"/>
      <c r="DA415" s="74"/>
      <c r="DB415" s="74"/>
      <c r="DC415" s="74"/>
      <c r="DD415" s="74"/>
      <c r="DE415" s="74"/>
      <c r="DF415" s="74"/>
      <c r="DG415" s="74"/>
      <c r="DH415" s="74"/>
      <c r="DI415" s="74"/>
      <c r="DJ415" s="74"/>
      <c r="DK415" s="74"/>
      <c r="DL415" s="74"/>
      <c r="DM415" s="74"/>
      <c r="DN415" s="74"/>
      <c r="DO415" s="74"/>
      <c r="DP415" s="74"/>
      <c r="DQ415" s="74"/>
      <c r="DR415" s="74"/>
      <c r="DS415" s="74"/>
      <c r="DT415" s="74"/>
      <c r="DU415" s="74"/>
      <c r="DV415" s="74"/>
      <c r="DW415" s="74"/>
      <c r="DX415" s="74"/>
      <c r="DY415" s="74"/>
      <c r="DZ415" s="74"/>
      <c r="EA415" s="74"/>
      <c r="EB415" s="74"/>
      <c r="EC415" s="74"/>
      <c r="ED415" s="74"/>
      <c r="EE415" s="74"/>
      <c r="EF415" s="74"/>
      <c r="EG415" s="74"/>
      <c r="EH415" s="74"/>
      <c r="EI415" s="74"/>
      <c r="EJ415" s="74"/>
      <c r="EK415" s="74"/>
      <c r="EL415" s="74"/>
      <c r="EM415" s="74"/>
      <c r="EN415" s="74"/>
      <c r="EO415" s="74"/>
      <c r="EP415" s="74"/>
      <c r="EQ415" s="74"/>
      <c r="ER415" s="74"/>
      <c r="ES415" s="74"/>
      <c r="ET415" s="74"/>
      <c r="EU415" s="74"/>
      <c r="EV415" s="74"/>
      <c r="EW415" s="74"/>
      <c r="EX415" s="74"/>
      <c r="EY415" s="74"/>
      <c r="EZ415" s="74"/>
      <c r="FA415" s="74"/>
    </row>
    <row r="416" spans="1:157" ht="31.5">
      <c r="B416" s="154" t="s">
        <v>1518</v>
      </c>
      <c r="C416" s="179" t="s">
        <v>519</v>
      </c>
      <c r="D416" s="180" t="s">
        <v>520</v>
      </c>
      <c r="E416" s="175" t="s">
        <v>960</v>
      </c>
      <c r="F416" s="176"/>
      <c r="G416" s="174"/>
      <c r="H416" s="178">
        <f>SUM(H417:H421)</f>
        <v>528.73531500000001</v>
      </c>
    </row>
    <row r="417" spans="1:157">
      <c r="B417" s="161" t="s">
        <v>1898</v>
      </c>
      <c r="C417" s="98" t="s">
        <v>358</v>
      </c>
      <c r="D417" s="95" t="s">
        <v>354</v>
      </c>
      <c r="E417" s="94" t="s">
        <v>261</v>
      </c>
      <c r="F417" s="162">
        <v>2.9489999999999998</v>
      </c>
      <c r="G417" s="96">
        <v>15.72</v>
      </c>
      <c r="H417" s="250">
        <f>F417*G417</f>
        <v>46.358280000000001</v>
      </c>
    </row>
    <row r="418" spans="1:157">
      <c r="B418" s="161" t="s">
        <v>1899</v>
      </c>
      <c r="C418" s="98" t="s">
        <v>259</v>
      </c>
      <c r="D418" s="95" t="s">
        <v>260</v>
      </c>
      <c r="E418" s="94" t="s">
        <v>261</v>
      </c>
      <c r="F418" s="162">
        <v>1.474</v>
      </c>
      <c r="G418" s="96">
        <v>12.91</v>
      </c>
      <c r="H418" s="250">
        <f t="shared" ref="H418:H420" si="23">F418*G418</f>
        <v>19.029340000000001</v>
      </c>
    </row>
    <row r="419" spans="1:157" ht="30">
      <c r="B419" s="161" t="s">
        <v>1900</v>
      </c>
      <c r="C419" s="98" t="s">
        <v>486</v>
      </c>
      <c r="D419" s="95" t="s">
        <v>487</v>
      </c>
      <c r="E419" s="94" t="s">
        <v>488</v>
      </c>
      <c r="F419" s="162">
        <v>0.59030000000000005</v>
      </c>
      <c r="G419" s="96">
        <v>33.619999999999997</v>
      </c>
      <c r="H419" s="250">
        <f t="shared" si="23"/>
        <v>19.845886</v>
      </c>
    </row>
    <row r="420" spans="1:157" ht="30">
      <c r="B420" s="161" t="s">
        <v>1901</v>
      </c>
      <c r="C420" s="98" t="s">
        <v>521</v>
      </c>
      <c r="D420" s="95" t="s">
        <v>522</v>
      </c>
      <c r="E420" s="94" t="s">
        <v>18</v>
      </c>
      <c r="F420" s="162">
        <v>1.0001</v>
      </c>
      <c r="G420" s="96">
        <v>438.09</v>
      </c>
      <c r="H420" s="250">
        <f t="shared" si="23"/>
        <v>438.13380899999999</v>
      </c>
    </row>
    <row r="421" spans="1:157" ht="30.75" thickBot="1">
      <c r="B421" s="161" t="s">
        <v>1902</v>
      </c>
      <c r="C421" s="119" t="s">
        <v>523</v>
      </c>
      <c r="D421" s="121" t="s">
        <v>524</v>
      </c>
      <c r="E421" s="226" t="s">
        <v>21</v>
      </c>
      <c r="F421" s="164">
        <v>24.4</v>
      </c>
      <c r="G421" s="122">
        <v>0.22</v>
      </c>
      <c r="H421" s="251">
        <f>F421*G421</f>
        <v>5.3679999999999994</v>
      </c>
    </row>
    <row r="422" spans="1:157" s="172" customFormat="1" ht="16.5" thickBot="1">
      <c r="A422" s="165"/>
      <c r="B422" s="249"/>
      <c r="C422" s="230"/>
      <c r="D422" s="231"/>
      <c r="E422" s="230"/>
      <c r="F422" s="230"/>
      <c r="G422" s="171"/>
      <c r="H422" s="171"/>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M422" s="74"/>
      <c r="BN422" s="74"/>
      <c r="BO422" s="74"/>
      <c r="BP422" s="74"/>
      <c r="BQ422" s="74"/>
      <c r="BR422" s="74"/>
      <c r="BS422" s="74"/>
      <c r="BT422" s="74"/>
      <c r="BU422" s="74"/>
      <c r="BV422" s="74"/>
      <c r="BW422" s="74"/>
      <c r="BX422" s="74"/>
      <c r="BY422" s="74"/>
      <c r="BZ422" s="74"/>
      <c r="CA422" s="74"/>
      <c r="CB422" s="74"/>
      <c r="CC422" s="74"/>
      <c r="CD422" s="74"/>
      <c r="CE422" s="74"/>
      <c r="CF422" s="74"/>
      <c r="CG422" s="74"/>
      <c r="CH422" s="74"/>
      <c r="CI422" s="74"/>
      <c r="CJ422" s="74"/>
      <c r="CK422" s="74"/>
      <c r="CL422" s="74"/>
      <c r="CM422" s="74"/>
      <c r="CN422" s="74"/>
      <c r="CO422" s="74"/>
      <c r="CP422" s="74"/>
      <c r="CQ422" s="74"/>
      <c r="CR422" s="74"/>
      <c r="CS422" s="74"/>
      <c r="CT422" s="74"/>
      <c r="CU422" s="74"/>
      <c r="CV422" s="74"/>
      <c r="CW422" s="74"/>
      <c r="CX422" s="74"/>
      <c r="CY422" s="74"/>
      <c r="CZ422" s="74"/>
      <c r="DA422" s="74"/>
      <c r="DB422" s="74"/>
      <c r="DC422" s="74"/>
      <c r="DD422" s="74"/>
      <c r="DE422" s="74"/>
      <c r="DF422" s="74"/>
      <c r="DG422" s="74"/>
      <c r="DH422" s="74"/>
      <c r="DI422" s="74"/>
      <c r="DJ422" s="74"/>
      <c r="DK422" s="74"/>
      <c r="DL422" s="74"/>
      <c r="DM422" s="74"/>
      <c r="DN422" s="74"/>
      <c r="DO422" s="74"/>
      <c r="DP422" s="74"/>
      <c r="DQ422" s="74"/>
      <c r="DR422" s="74"/>
      <c r="DS422" s="74"/>
      <c r="DT422" s="74"/>
      <c r="DU422" s="74"/>
      <c r="DV422" s="74"/>
      <c r="DW422" s="74"/>
      <c r="DX422" s="74"/>
      <c r="DY422" s="74"/>
      <c r="DZ422" s="74"/>
      <c r="EA422" s="74"/>
      <c r="EB422" s="74"/>
      <c r="EC422" s="74"/>
      <c r="ED422" s="74"/>
      <c r="EE422" s="74"/>
      <c r="EF422" s="74"/>
      <c r="EG422" s="74"/>
      <c r="EH422" s="74"/>
      <c r="EI422" s="74"/>
      <c r="EJ422" s="74"/>
      <c r="EK422" s="74"/>
      <c r="EL422" s="74"/>
      <c r="EM422" s="74"/>
      <c r="EN422" s="74"/>
      <c r="EO422" s="74"/>
      <c r="EP422" s="74"/>
      <c r="EQ422" s="74"/>
      <c r="ER422" s="74"/>
      <c r="ES422" s="74"/>
      <c r="ET422" s="74"/>
      <c r="EU422" s="74"/>
      <c r="EV422" s="74"/>
      <c r="EW422" s="74"/>
      <c r="EX422" s="74"/>
      <c r="EY422" s="74"/>
      <c r="EZ422" s="74"/>
      <c r="FA422" s="74"/>
    </row>
    <row r="423" spans="1:157" ht="31.5">
      <c r="B423" s="154" t="s">
        <v>1519</v>
      </c>
      <c r="C423" s="359" t="s">
        <v>355</v>
      </c>
      <c r="D423" s="360" t="s">
        <v>127</v>
      </c>
      <c r="E423" s="361" t="s">
        <v>18</v>
      </c>
      <c r="F423" s="362"/>
      <c r="G423" s="363"/>
      <c r="H423" s="364">
        <f>SUM(H424:H427)</f>
        <v>277.36680000000001</v>
      </c>
    </row>
    <row r="424" spans="1:157" ht="30">
      <c r="B424" s="161" t="s">
        <v>1903</v>
      </c>
      <c r="C424" s="389" t="s">
        <v>525</v>
      </c>
      <c r="D424" s="407" t="s">
        <v>526</v>
      </c>
      <c r="E424" s="390" t="s">
        <v>18</v>
      </c>
      <c r="F424" s="368">
        <v>1</v>
      </c>
      <c r="G424" s="369">
        <v>245.72</v>
      </c>
      <c r="H424" s="370">
        <f>F424*G424</f>
        <v>245.72</v>
      </c>
    </row>
    <row r="425" spans="1:157">
      <c r="B425" s="161" t="s">
        <v>1904</v>
      </c>
      <c r="C425" s="389" t="s">
        <v>358</v>
      </c>
      <c r="D425" s="366" t="s">
        <v>354</v>
      </c>
      <c r="E425" s="390" t="s">
        <v>261</v>
      </c>
      <c r="F425" s="368">
        <v>1</v>
      </c>
      <c r="G425" s="369">
        <v>15.89</v>
      </c>
      <c r="H425" s="370">
        <f>F425*G425</f>
        <v>15.89</v>
      </c>
    </row>
    <row r="426" spans="1:157">
      <c r="B426" s="161" t="s">
        <v>1905</v>
      </c>
      <c r="C426" s="389" t="s">
        <v>259</v>
      </c>
      <c r="D426" s="366" t="s">
        <v>260</v>
      </c>
      <c r="E426" s="390" t="s">
        <v>261</v>
      </c>
      <c r="F426" s="368">
        <v>1.1299999999999999</v>
      </c>
      <c r="G426" s="369">
        <v>13.03</v>
      </c>
      <c r="H426" s="370">
        <f>F426*G426</f>
        <v>14.723899999999999</v>
      </c>
    </row>
    <row r="427" spans="1:157" ht="30.75" thickBot="1">
      <c r="B427" s="161" t="s">
        <v>1906</v>
      </c>
      <c r="C427" s="401" t="s">
        <v>527</v>
      </c>
      <c r="D427" s="408" t="s">
        <v>528</v>
      </c>
      <c r="E427" s="403" t="s">
        <v>24</v>
      </c>
      <c r="F427" s="404">
        <v>3.0000000000000001E-3</v>
      </c>
      <c r="G427" s="405">
        <v>344.3</v>
      </c>
      <c r="H427" s="406">
        <f>F427*G427</f>
        <v>1.0329000000000002</v>
      </c>
    </row>
    <row r="428" spans="1:157" s="172" customFormat="1" ht="15.75" thickBot="1">
      <c r="A428" s="165"/>
      <c r="B428" s="166"/>
      <c r="C428" s="167"/>
      <c r="D428" s="168"/>
      <c r="E428" s="167"/>
      <c r="F428" s="170"/>
      <c r="G428" s="171"/>
      <c r="H428" s="171"/>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c r="AR428" s="74"/>
      <c r="AS428" s="74"/>
      <c r="AT428" s="74"/>
      <c r="AU428" s="74"/>
      <c r="AV428" s="74"/>
      <c r="AW428" s="74"/>
      <c r="AX428" s="74"/>
      <c r="AY428" s="74"/>
      <c r="AZ428" s="74"/>
      <c r="BA428" s="74"/>
      <c r="BB428" s="74"/>
      <c r="BC428" s="74"/>
      <c r="BD428" s="74"/>
      <c r="BE428" s="74"/>
      <c r="BF428" s="74"/>
      <c r="BG428" s="74"/>
      <c r="BH428" s="74"/>
      <c r="BI428" s="74"/>
      <c r="BJ428" s="74"/>
      <c r="BK428" s="74"/>
      <c r="BL428" s="74"/>
      <c r="BM428" s="74"/>
      <c r="BN428" s="74"/>
      <c r="BO428" s="74"/>
      <c r="BP428" s="74"/>
      <c r="BQ428" s="74"/>
      <c r="BR428" s="74"/>
      <c r="BS428" s="74"/>
      <c r="BT428" s="74"/>
      <c r="BU428" s="74"/>
      <c r="BV428" s="74"/>
      <c r="BW428" s="74"/>
      <c r="BX428" s="74"/>
      <c r="BY428" s="74"/>
      <c r="BZ428" s="74"/>
      <c r="CA428" s="74"/>
      <c r="CB428" s="74"/>
      <c r="CC428" s="74"/>
      <c r="CD428" s="74"/>
      <c r="CE428" s="74"/>
      <c r="CF428" s="74"/>
      <c r="CG428" s="74"/>
      <c r="CH428" s="74"/>
      <c r="CI428" s="74"/>
      <c r="CJ428" s="74"/>
      <c r="CK428" s="74"/>
      <c r="CL428" s="74"/>
      <c r="CM428" s="74"/>
      <c r="CN428" s="74"/>
      <c r="CO428" s="74"/>
      <c r="CP428" s="74"/>
      <c r="CQ428" s="74"/>
      <c r="CR428" s="74"/>
      <c r="CS428" s="74"/>
      <c r="CT428" s="74"/>
      <c r="CU428" s="74"/>
      <c r="CV428" s="74"/>
      <c r="CW428" s="74"/>
      <c r="CX428" s="74"/>
      <c r="CY428" s="74"/>
      <c r="CZ428" s="74"/>
      <c r="DA428" s="74"/>
      <c r="DB428" s="74"/>
      <c r="DC428" s="74"/>
      <c r="DD428" s="74"/>
      <c r="DE428" s="74"/>
      <c r="DF428" s="74"/>
      <c r="DG428" s="74"/>
      <c r="DH428" s="74"/>
      <c r="DI428" s="74"/>
      <c r="DJ428" s="74"/>
      <c r="DK428" s="74"/>
      <c r="DL428" s="74"/>
      <c r="DM428" s="74"/>
      <c r="DN428" s="74"/>
      <c r="DO428" s="74"/>
      <c r="DP428" s="74"/>
      <c r="DQ428" s="74"/>
      <c r="DR428" s="74"/>
      <c r="DS428" s="74"/>
      <c r="DT428" s="74"/>
      <c r="DU428" s="74"/>
      <c r="DV428" s="74"/>
      <c r="DW428" s="74"/>
      <c r="DX428" s="74"/>
      <c r="DY428" s="74"/>
      <c r="DZ428" s="74"/>
      <c r="EA428" s="74"/>
      <c r="EB428" s="74"/>
      <c r="EC428" s="74"/>
      <c r="ED428" s="74"/>
      <c r="EE428" s="74"/>
      <c r="EF428" s="74"/>
      <c r="EG428" s="74"/>
      <c r="EH428" s="74"/>
      <c r="EI428" s="74"/>
      <c r="EJ428" s="74"/>
      <c r="EK428" s="74"/>
      <c r="EL428" s="74"/>
      <c r="EM428" s="74"/>
      <c r="EN428" s="74"/>
      <c r="EO428" s="74"/>
      <c r="EP428" s="74"/>
      <c r="EQ428" s="74"/>
      <c r="ER428" s="74"/>
      <c r="ES428" s="74"/>
      <c r="ET428" s="74"/>
      <c r="EU428" s="74"/>
      <c r="EV428" s="74"/>
      <c r="EW428" s="74"/>
      <c r="EX428" s="74"/>
      <c r="EY428" s="74"/>
      <c r="EZ428" s="74"/>
      <c r="FA428" s="74"/>
    </row>
    <row r="429" spans="1:157" ht="31.5">
      <c r="B429" s="154" t="s">
        <v>1520</v>
      </c>
      <c r="C429" s="179" t="s">
        <v>128</v>
      </c>
      <c r="D429" s="180" t="s">
        <v>129</v>
      </c>
      <c r="E429" s="175" t="s">
        <v>960</v>
      </c>
      <c r="F429" s="176"/>
      <c r="G429" s="174"/>
      <c r="H429" s="178">
        <f>SUM(H430:H433)</f>
        <v>250.73499999999999</v>
      </c>
    </row>
    <row r="430" spans="1:157">
      <c r="B430" s="161" t="s">
        <v>1907</v>
      </c>
      <c r="C430" s="98" t="s">
        <v>259</v>
      </c>
      <c r="D430" s="95" t="s">
        <v>260</v>
      </c>
      <c r="E430" s="94" t="s">
        <v>261</v>
      </c>
      <c r="F430" s="162">
        <v>0.5</v>
      </c>
      <c r="G430" s="96">
        <v>12.91</v>
      </c>
      <c r="H430" s="97">
        <f>F430*G430</f>
        <v>6.4550000000000001</v>
      </c>
    </row>
    <row r="431" spans="1:157">
      <c r="B431" s="161" t="s">
        <v>1908</v>
      </c>
      <c r="C431" s="98" t="s">
        <v>509</v>
      </c>
      <c r="D431" s="95" t="s">
        <v>510</v>
      </c>
      <c r="E431" s="94" t="s">
        <v>261</v>
      </c>
      <c r="F431" s="162">
        <v>0.5</v>
      </c>
      <c r="G431" s="96">
        <v>14.15</v>
      </c>
      <c r="H431" s="97">
        <f>F431*G431</f>
        <v>7.0750000000000002</v>
      </c>
    </row>
    <row r="432" spans="1:157">
      <c r="B432" s="161" t="s">
        <v>1909</v>
      </c>
      <c r="C432" s="98" t="s">
        <v>529</v>
      </c>
      <c r="D432" s="95" t="s">
        <v>530</v>
      </c>
      <c r="E432" s="94" t="s">
        <v>26</v>
      </c>
      <c r="F432" s="162">
        <v>1.5</v>
      </c>
      <c r="G432" s="96">
        <v>4.05</v>
      </c>
      <c r="H432" s="97">
        <f>F432*G432</f>
        <v>6.0749999999999993</v>
      </c>
    </row>
    <row r="433" spans="1:157" ht="15.75" thickBot="1">
      <c r="B433" s="161" t="s">
        <v>1910</v>
      </c>
      <c r="C433" s="119" t="s">
        <v>513</v>
      </c>
      <c r="D433" s="121" t="s">
        <v>514</v>
      </c>
      <c r="E433" s="226" t="s">
        <v>18</v>
      </c>
      <c r="F433" s="164">
        <v>1</v>
      </c>
      <c r="G433" s="122">
        <v>231.13</v>
      </c>
      <c r="H433" s="123">
        <f>F433*G433</f>
        <v>231.13</v>
      </c>
    </row>
    <row r="434" spans="1:157" s="172" customFormat="1" ht="15.75" thickBot="1">
      <c r="A434" s="165"/>
      <c r="B434" s="166"/>
      <c r="C434" s="167"/>
      <c r="D434" s="168"/>
      <c r="E434" s="167"/>
      <c r="F434" s="170"/>
      <c r="G434" s="171"/>
      <c r="H434" s="171"/>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c r="AQ434" s="74"/>
      <c r="AR434" s="74"/>
      <c r="AS434" s="74"/>
      <c r="AT434" s="74"/>
      <c r="AU434" s="74"/>
      <c r="AV434" s="74"/>
      <c r="AW434" s="74"/>
      <c r="AX434" s="74"/>
      <c r="AY434" s="74"/>
      <c r="AZ434" s="74"/>
      <c r="BA434" s="74"/>
      <c r="BB434" s="74"/>
      <c r="BC434" s="74"/>
      <c r="BD434" s="74"/>
      <c r="BE434" s="74"/>
      <c r="BF434" s="74"/>
      <c r="BG434" s="74"/>
      <c r="BH434" s="74"/>
      <c r="BI434" s="74"/>
      <c r="BJ434" s="74"/>
      <c r="BK434" s="74"/>
      <c r="BL434" s="74"/>
      <c r="BM434" s="74"/>
      <c r="BN434" s="74"/>
      <c r="BO434" s="74"/>
      <c r="BP434" s="74"/>
      <c r="BQ434" s="74"/>
      <c r="BR434" s="74"/>
      <c r="BS434" s="74"/>
      <c r="BT434" s="74"/>
      <c r="BU434" s="74"/>
      <c r="BV434" s="74"/>
      <c r="BW434" s="74"/>
      <c r="BX434" s="74"/>
      <c r="BY434" s="74"/>
      <c r="BZ434" s="74"/>
      <c r="CA434" s="74"/>
      <c r="CB434" s="74"/>
      <c r="CC434" s="74"/>
      <c r="CD434" s="74"/>
      <c r="CE434" s="74"/>
      <c r="CF434" s="74"/>
      <c r="CG434" s="74"/>
      <c r="CH434" s="74"/>
      <c r="CI434" s="74"/>
      <c r="CJ434" s="74"/>
      <c r="CK434" s="74"/>
      <c r="CL434" s="74"/>
      <c r="CM434" s="74"/>
      <c r="CN434" s="74"/>
      <c r="CO434" s="74"/>
      <c r="CP434" s="74"/>
      <c r="CQ434" s="74"/>
      <c r="CR434" s="74"/>
      <c r="CS434" s="74"/>
      <c r="CT434" s="74"/>
      <c r="CU434" s="74"/>
      <c r="CV434" s="74"/>
      <c r="CW434" s="74"/>
      <c r="CX434" s="74"/>
      <c r="CY434" s="74"/>
      <c r="CZ434" s="74"/>
      <c r="DA434" s="74"/>
      <c r="DB434" s="74"/>
      <c r="DC434" s="74"/>
      <c r="DD434" s="74"/>
      <c r="DE434" s="74"/>
      <c r="DF434" s="74"/>
      <c r="DG434" s="74"/>
      <c r="DH434" s="74"/>
      <c r="DI434" s="74"/>
      <c r="DJ434" s="74"/>
      <c r="DK434" s="74"/>
      <c r="DL434" s="74"/>
      <c r="DM434" s="74"/>
      <c r="DN434" s="74"/>
      <c r="DO434" s="74"/>
      <c r="DP434" s="74"/>
      <c r="DQ434" s="74"/>
      <c r="DR434" s="74"/>
      <c r="DS434" s="74"/>
      <c r="DT434" s="74"/>
      <c r="DU434" s="74"/>
      <c r="DV434" s="74"/>
      <c r="DW434" s="74"/>
      <c r="DX434" s="74"/>
      <c r="DY434" s="74"/>
      <c r="DZ434" s="74"/>
      <c r="EA434" s="74"/>
      <c r="EB434" s="74"/>
      <c r="EC434" s="74"/>
      <c r="ED434" s="74"/>
      <c r="EE434" s="74"/>
      <c r="EF434" s="74"/>
      <c r="EG434" s="74"/>
      <c r="EH434" s="74"/>
      <c r="EI434" s="74"/>
      <c r="EJ434" s="74"/>
      <c r="EK434" s="74"/>
      <c r="EL434" s="74"/>
      <c r="EM434" s="74"/>
      <c r="EN434" s="74"/>
      <c r="EO434" s="74"/>
      <c r="EP434" s="74"/>
      <c r="EQ434" s="74"/>
      <c r="ER434" s="74"/>
      <c r="ES434" s="74"/>
      <c r="ET434" s="74"/>
      <c r="EU434" s="74"/>
      <c r="EV434" s="74"/>
      <c r="EW434" s="74"/>
      <c r="EX434" s="74"/>
      <c r="EY434" s="74"/>
      <c r="EZ434" s="74"/>
      <c r="FA434" s="74"/>
    </row>
    <row r="435" spans="1:157" ht="47.25">
      <c r="B435" s="154" t="s">
        <v>1521</v>
      </c>
      <c r="C435" s="179" t="s">
        <v>130</v>
      </c>
      <c r="D435" s="180" t="s">
        <v>131</v>
      </c>
      <c r="E435" s="175" t="s">
        <v>21</v>
      </c>
      <c r="F435" s="176"/>
      <c r="G435" s="174"/>
      <c r="H435" s="178">
        <f>SUM(H436:H439)</f>
        <v>121.99000000000001</v>
      </c>
    </row>
    <row r="436" spans="1:157">
      <c r="B436" s="161" t="s">
        <v>1911</v>
      </c>
      <c r="C436" s="98">
        <v>88239</v>
      </c>
      <c r="D436" s="95" t="s">
        <v>363</v>
      </c>
      <c r="E436" s="94" t="s">
        <v>261</v>
      </c>
      <c r="F436" s="162">
        <v>1.8</v>
      </c>
      <c r="G436" s="96">
        <v>12.89</v>
      </c>
      <c r="H436" s="97">
        <f>F436*G436</f>
        <v>23.202000000000002</v>
      </c>
    </row>
    <row r="437" spans="1:157">
      <c r="B437" s="161" t="s">
        <v>1912</v>
      </c>
      <c r="C437" s="98" t="s">
        <v>531</v>
      </c>
      <c r="D437" s="95" t="s">
        <v>532</v>
      </c>
      <c r="E437" s="94" t="s">
        <v>261</v>
      </c>
      <c r="F437" s="162">
        <v>1.8</v>
      </c>
      <c r="G437" s="96">
        <v>15.56</v>
      </c>
      <c r="H437" s="97">
        <f>F437*G437</f>
        <v>28.008000000000003</v>
      </c>
    </row>
    <row r="438" spans="1:157" ht="45">
      <c r="B438" s="161" t="s">
        <v>1913</v>
      </c>
      <c r="C438" s="98">
        <v>3080</v>
      </c>
      <c r="D438" s="95" t="s">
        <v>318</v>
      </c>
      <c r="E438" s="94" t="s">
        <v>319</v>
      </c>
      <c r="F438" s="162">
        <v>1</v>
      </c>
      <c r="G438" s="96">
        <v>36</v>
      </c>
      <c r="H438" s="97">
        <f>F438*G438</f>
        <v>36</v>
      </c>
    </row>
    <row r="439" spans="1:157" ht="30.75" thickBot="1">
      <c r="B439" s="161" t="s">
        <v>1914</v>
      </c>
      <c r="C439" s="119" t="s">
        <v>533</v>
      </c>
      <c r="D439" s="121" t="s">
        <v>534</v>
      </c>
      <c r="E439" s="226" t="s">
        <v>21</v>
      </c>
      <c r="F439" s="164">
        <v>2</v>
      </c>
      <c r="G439" s="122">
        <v>17.39</v>
      </c>
      <c r="H439" s="123">
        <f>F439*G439</f>
        <v>34.78</v>
      </c>
    </row>
    <row r="440" spans="1:157" s="172" customFormat="1" ht="15.75" thickBot="1">
      <c r="A440" s="165"/>
      <c r="B440" s="166"/>
      <c r="C440" s="167"/>
      <c r="D440" s="168"/>
      <c r="E440" s="167"/>
      <c r="F440" s="170"/>
      <c r="G440" s="171"/>
      <c r="H440" s="171"/>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c r="AQ440" s="74"/>
      <c r="AR440" s="74"/>
      <c r="AS440" s="74"/>
      <c r="AT440" s="74"/>
      <c r="AU440" s="74"/>
      <c r="AV440" s="74"/>
      <c r="AW440" s="74"/>
      <c r="AX440" s="74"/>
      <c r="AY440" s="74"/>
      <c r="AZ440" s="74"/>
      <c r="BA440" s="74"/>
      <c r="BB440" s="74"/>
      <c r="BC440" s="74"/>
      <c r="BD440" s="74"/>
      <c r="BE440" s="74"/>
      <c r="BF440" s="74"/>
      <c r="BG440" s="74"/>
      <c r="BH440" s="74"/>
      <c r="BI440" s="74"/>
      <c r="BJ440" s="74"/>
      <c r="BK440" s="74"/>
      <c r="BL440" s="74"/>
      <c r="BM440" s="74"/>
      <c r="BN440" s="74"/>
      <c r="BO440" s="74"/>
      <c r="BP440" s="74"/>
      <c r="BQ440" s="74"/>
      <c r="BR440" s="74"/>
      <c r="BS440" s="74"/>
      <c r="BT440" s="74"/>
      <c r="BU440" s="74"/>
      <c r="BV440" s="74"/>
      <c r="BW440" s="74"/>
      <c r="BX440" s="74"/>
      <c r="BY440" s="74"/>
      <c r="BZ440" s="74"/>
      <c r="CA440" s="74"/>
      <c r="CB440" s="74"/>
      <c r="CC440" s="74"/>
      <c r="CD440" s="74"/>
      <c r="CE440" s="74"/>
      <c r="CF440" s="74"/>
      <c r="CG440" s="74"/>
      <c r="CH440" s="74"/>
      <c r="CI440" s="74"/>
      <c r="CJ440" s="74"/>
      <c r="CK440" s="74"/>
      <c r="CL440" s="74"/>
      <c r="CM440" s="74"/>
      <c r="CN440" s="74"/>
      <c r="CO440" s="74"/>
      <c r="CP440" s="74"/>
      <c r="CQ440" s="74"/>
      <c r="CR440" s="74"/>
      <c r="CS440" s="74"/>
      <c r="CT440" s="74"/>
      <c r="CU440" s="74"/>
      <c r="CV440" s="74"/>
      <c r="CW440" s="74"/>
      <c r="CX440" s="74"/>
      <c r="CY440" s="74"/>
      <c r="CZ440" s="74"/>
      <c r="DA440" s="74"/>
      <c r="DB440" s="74"/>
      <c r="DC440" s="74"/>
      <c r="DD440" s="74"/>
      <c r="DE440" s="74"/>
      <c r="DF440" s="74"/>
      <c r="DG440" s="74"/>
      <c r="DH440" s="74"/>
      <c r="DI440" s="74"/>
      <c r="DJ440" s="74"/>
      <c r="DK440" s="74"/>
      <c r="DL440" s="74"/>
      <c r="DM440" s="74"/>
      <c r="DN440" s="74"/>
      <c r="DO440" s="74"/>
      <c r="DP440" s="74"/>
      <c r="DQ440" s="74"/>
      <c r="DR440" s="74"/>
      <c r="DS440" s="74"/>
      <c r="DT440" s="74"/>
      <c r="DU440" s="74"/>
      <c r="DV440" s="74"/>
      <c r="DW440" s="74"/>
      <c r="DX440" s="74"/>
      <c r="DY440" s="74"/>
      <c r="DZ440" s="74"/>
      <c r="EA440" s="74"/>
      <c r="EB440" s="74"/>
      <c r="EC440" s="74"/>
      <c r="ED440" s="74"/>
      <c r="EE440" s="74"/>
      <c r="EF440" s="74"/>
      <c r="EG440" s="74"/>
      <c r="EH440" s="74"/>
      <c r="EI440" s="74"/>
      <c r="EJ440" s="74"/>
      <c r="EK440" s="74"/>
      <c r="EL440" s="74"/>
      <c r="EM440" s="74"/>
      <c r="EN440" s="74"/>
      <c r="EO440" s="74"/>
      <c r="EP440" s="74"/>
      <c r="EQ440" s="74"/>
      <c r="ER440" s="74"/>
      <c r="ES440" s="74"/>
      <c r="ET440" s="74"/>
      <c r="EU440" s="74"/>
      <c r="EV440" s="74"/>
      <c r="EW440" s="74"/>
      <c r="EX440" s="74"/>
      <c r="EY440" s="74"/>
      <c r="EZ440" s="74"/>
      <c r="FA440" s="74"/>
    </row>
    <row r="441" spans="1:157" ht="47.25">
      <c r="B441" s="154" t="s">
        <v>1522</v>
      </c>
      <c r="C441" s="179" t="s">
        <v>535</v>
      </c>
      <c r="D441" s="180" t="s">
        <v>536</v>
      </c>
      <c r="E441" s="175" t="s">
        <v>21</v>
      </c>
      <c r="F441" s="176"/>
      <c r="G441" s="174"/>
      <c r="H441" s="178">
        <f>SUM(H442:H444)</f>
        <v>59.981960000000001</v>
      </c>
    </row>
    <row r="442" spans="1:157">
      <c r="B442" s="161" t="s">
        <v>1915</v>
      </c>
      <c r="C442" s="98" t="s">
        <v>531</v>
      </c>
      <c r="D442" s="95" t="s">
        <v>532</v>
      </c>
      <c r="E442" s="94" t="s">
        <v>261</v>
      </c>
      <c r="F442" s="162">
        <v>0.76700000000000002</v>
      </c>
      <c r="G442" s="96">
        <v>15.56</v>
      </c>
      <c r="H442" s="97">
        <f>F442*G442</f>
        <v>11.934520000000001</v>
      </c>
    </row>
    <row r="443" spans="1:157">
      <c r="B443" s="161" t="s">
        <v>1916</v>
      </c>
      <c r="C443" s="98" t="s">
        <v>259</v>
      </c>
      <c r="D443" s="95" t="s">
        <v>260</v>
      </c>
      <c r="E443" s="94" t="s">
        <v>261</v>
      </c>
      <c r="F443" s="162">
        <v>0.38400000000000001</v>
      </c>
      <c r="G443" s="96">
        <v>12.91</v>
      </c>
      <c r="H443" s="97">
        <f>F443*G443</f>
        <v>4.9574400000000001</v>
      </c>
    </row>
    <row r="444" spans="1:157" ht="45.75" thickBot="1">
      <c r="B444" s="161" t="s">
        <v>1917</v>
      </c>
      <c r="C444" s="119" t="s">
        <v>537</v>
      </c>
      <c r="D444" s="121" t="s">
        <v>538</v>
      </c>
      <c r="E444" s="226" t="s">
        <v>319</v>
      </c>
      <c r="F444" s="164">
        <v>1</v>
      </c>
      <c r="G444" s="122">
        <v>43.09</v>
      </c>
      <c r="H444" s="123">
        <f>F444*G444</f>
        <v>43.09</v>
      </c>
    </row>
    <row r="445" spans="1:157" s="172" customFormat="1" ht="15.75" thickBot="1">
      <c r="A445" s="165"/>
      <c r="B445" s="166"/>
      <c r="C445" s="167"/>
      <c r="D445" s="168"/>
      <c r="E445" s="167"/>
      <c r="F445" s="170"/>
      <c r="G445" s="171"/>
      <c r="H445" s="171"/>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c r="AQ445" s="74"/>
      <c r="AR445" s="74"/>
      <c r="AS445" s="74"/>
      <c r="AT445" s="74"/>
      <c r="AU445" s="74"/>
      <c r="AV445" s="74"/>
      <c r="AW445" s="74"/>
      <c r="AX445" s="74"/>
      <c r="AY445" s="74"/>
      <c r="AZ445" s="74"/>
      <c r="BA445" s="74"/>
      <c r="BB445" s="74"/>
      <c r="BC445" s="74"/>
      <c r="BD445" s="74"/>
      <c r="BE445" s="74"/>
      <c r="BF445" s="74"/>
      <c r="BG445" s="74"/>
      <c r="BH445" s="74"/>
      <c r="BI445" s="74"/>
      <c r="BJ445" s="74"/>
      <c r="BK445" s="74"/>
      <c r="BL445" s="74"/>
      <c r="BM445" s="74"/>
      <c r="BN445" s="74"/>
      <c r="BO445" s="74"/>
      <c r="BP445" s="74"/>
      <c r="BQ445" s="74"/>
      <c r="BR445" s="74"/>
      <c r="BS445" s="74"/>
      <c r="BT445" s="74"/>
      <c r="BU445" s="74"/>
      <c r="BV445" s="74"/>
      <c r="BW445" s="74"/>
      <c r="BX445" s="74"/>
      <c r="BY445" s="74"/>
      <c r="BZ445" s="74"/>
      <c r="CA445" s="74"/>
      <c r="CB445" s="74"/>
      <c r="CC445" s="74"/>
      <c r="CD445" s="74"/>
      <c r="CE445" s="74"/>
      <c r="CF445" s="74"/>
      <c r="CG445" s="74"/>
      <c r="CH445" s="74"/>
      <c r="CI445" s="74"/>
      <c r="CJ445" s="74"/>
      <c r="CK445" s="74"/>
      <c r="CL445" s="74"/>
      <c r="CM445" s="74"/>
      <c r="CN445" s="74"/>
      <c r="CO445" s="74"/>
      <c r="CP445" s="74"/>
      <c r="CQ445" s="74"/>
      <c r="CR445" s="74"/>
      <c r="CS445" s="74"/>
      <c r="CT445" s="74"/>
      <c r="CU445" s="74"/>
      <c r="CV445" s="74"/>
      <c r="CW445" s="74"/>
      <c r="CX445" s="74"/>
      <c r="CY445" s="74"/>
      <c r="CZ445" s="74"/>
      <c r="DA445" s="74"/>
      <c r="DB445" s="74"/>
      <c r="DC445" s="74"/>
      <c r="DD445" s="74"/>
      <c r="DE445" s="74"/>
      <c r="DF445" s="74"/>
      <c r="DG445" s="74"/>
      <c r="DH445" s="74"/>
      <c r="DI445" s="74"/>
      <c r="DJ445" s="74"/>
      <c r="DK445" s="74"/>
      <c r="DL445" s="74"/>
      <c r="DM445" s="74"/>
      <c r="DN445" s="74"/>
      <c r="DO445" s="74"/>
      <c r="DP445" s="74"/>
      <c r="DQ445" s="74"/>
      <c r="DR445" s="74"/>
      <c r="DS445" s="74"/>
      <c r="DT445" s="74"/>
      <c r="DU445" s="74"/>
      <c r="DV445" s="74"/>
      <c r="DW445" s="74"/>
      <c r="DX445" s="74"/>
      <c r="DY445" s="74"/>
      <c r="DZ445" s="74"/>
      <c r="EA445" s="74"/>
      <c r="EB445" s="74"/>
      <c r="EC445" s="74"/>
      <c r="ED445" s="74"/>
      <c r="EE445" s="74"/>
      <c r="EF445" s="74"/>
      <c r="EG445" s="74"/>
      <c r="EH445" s="74"/>
      <c r="EI445" s="74"/>
      <c r="EJ445" s="74"/>
      <c r="EK445" s="74"/>
      <c r="EL445" s="74"/>
      <c r="EM445" s="74"/>
      <c r="EN445" s="74"/>
      <c r="EO445" s="74"/>
      <c r="EP445" s="74"/>
      <c r="EQ445" s="74"/>
      <c r="ER445" s="74"/>
      <c r="ES445" s="74"/>
      <c r="ET445" s="74"/>
      <c r="EU445" s="74"/>
      <c r="EV445" s="74"/>
      <c r="EW445" s="74"/>
      <c r="EX445" s="74"/>
      <c r="EY445" s="74"/>
      <c r="EZ445" s="74"/>
      <c r="FA445" s="74"/>
    </row>
    <row r="446" spans="1:157" ht="16.5" thickBot="1">
      <c r="B446" s="188">
        <v>9</v>
      </c>
      <c r="C446" s="188"/>
      <c r="D446" s="189" t="s">
        <v>34</v>
      </c>
      <c r="E446" s="190"/>
      <c r="F446" s="219"/>
      <c r="G446" s="192"/>
      <c r="H446" s="220"/>
    </row>
    <row r="447" spans="1:157" ht="47.25">
      <c r="B447" s="194" t="s">
        <v>1523</v>
      </c>
      <c r="C447" s="155" t="s">
        <v>136</v>
      </c>
      <c r="D447" s="156" t="s">
        <v>137</v>
      </c>
      <c r="E447" s="157" t="s">
        <v>18</v>
      </c>
      <c r="F447" s="196"/>
      <c r="G447" s="159"/>
      <c r="H447" s="160">
        <f>SUM(H448:H450)</f>
        <v>5.2483599999999999</v>
      </c>
    </row>
    <row r="448" spans="1:157" ht="30">
      <c r="B448" s="161" t="s">
        <v>1918</v>
      </c>
      <c r="C448" s="98" t="s">
        <v>539</v>
      </c>
      <c r="D448" s="95" t="s">
        <v>540</v>
      </c>
      <c r="E448" s="94" t="s">
        <v>24</v>
      </c>
      <c r="F448" s="162">
        <v>4.1999999999999997E-3</v>
      </c>
      <c r="G448" s="96">
        <v>284.95</v>
      </c>
      <c r="H448" s="97">
        <f>F448*G448</f>
        <v>1.1967899999999998</v>
      </c>
    </row>
    <row r="449" spans="1:157">
      <c r="B449" s="161" t="s">
        <v>1919</v>
      </c>
      <c r="C449" s="98" t="s">
        <v>358</v>
      </c>
      <c r="D449" s="95" t="s">
        <v>354</v>
      </c>
      <c r="E449" s="94" t="s">
        <v>261</v>
      </c>
      <c r="F449" s="162">
        <v>0.183</v>
      </c>
      <c r="G449" s="96">
        <v>15.72</v>
      </c>
      <c r="H449" s="97">
        <f>F449*G449</f>
        <v>2.87676</v>
      </c>
    </row>
    <row r="450" spans="1:157" ht="15.75" thickBot="1">
      <c r="B450" s="161" t="s">
        <v>1920</v>
      </c>
      <c r="C450" s="119" t="s">
        <v>259</v>
      </c>
      <c r="D450" s="121" t="s">
        <v>260</v>
      </c>
      <c r="E450" s="226" t="s">
        <v>261</v>
      </c>
      <c r="F450" s="164">
        <v>9.0999999999999998E-2</v>
      </c>
      <c r="G450" s="122">
        <v>12.91</v>
      </c>
      <c r="H450" s="123">
        <f>F450*G450</f>
        <v>1.1748099999999999</v>
      </c>
    </row>
    <row r="451" spans="1:157" s="172" customFormat="1" ht="15.75" thickBot="1">
      <c r="A451" s="165"/>
      <c r="B451" s="166"/>
      <c r="C451" s="167"/>
      <c r="D451" s="168"/>
      <c r="E451" s="167"/>
      <c r="F451" s="170"/>
      <c r="G451" s="171"/>
      <c r="H451" s="171"/>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c r="AQ451" s="74"/>
      <c r="AR451" s="74"/>
      <c r="AS451" s="74"/>
      <c r="AT451" s="74"/>
      <c r="AU451" s="74"/>
      <c r="AV451" s="74"/>
      <c r="AW451" s="74"/>
      <c r="AX451" s="74"/>
      <c r="AY451" s="74"/>
      <c r="AZ451" s="74"/>
      <c r="BA451" s="74"/>
      <c r="BB451" s="74"/>
      <c r="BC451" s="74"/>
      <c r="BD451" s="74"/>
      <c r="BE451" s="74"/>
      <c r="BF451" s="74"/>
      <c r="BG451" s="74"/>
      <c r="BH451" s="74"/>
      <c r="BI451" s="74"/>
      <c r="BJ451" s="74"/>
      <c r="BK451" s="74"/>
      <c r="BL451" s="74"/>
      <c r="BM451" s="74"/>
      <c r="BN451" s="74"/>
      <c r="BO451" s="74"/>
      <c r="BP451" s="74"/>
      <c r="BQ451" s="74"/>
      <c r="BR451" s="74"/>
      <c r="BS451" s="74"/>
      <c r="BT451" s="74"/>
      <c r="BU451" s="74"/>
      <c r="BV451" s="74"/>
      <c r="BW451" s="74"/>
      <c r="BX451" s="74"/>
      <c r="BY451" s="74"/>
      <c r="BZ451" s="74"/>
      <c r="CA451" s="74"/>
      <c r="CB451" s="74"/>
      <c r="CC451" s="74"/>
      <c r="CD451" s="74"/>
      <c r="CE451" s="74"/>
      <c r="CF451" s="74"/>
      <c r="CG451" s="74"/>
      <c r="CH451" s="74"/>
      <c r="CI451" s="74"/>
      <c r="CJ451" s="74"/>
      <c r="CK451" s="74"/>
      <c r="CL451" s="74"/>
      <c r="CM451" s="74"/>
      <c r="CN451" s="74"/>
      <c r="CO451" s="74"/>
      <c r="CP451" s="74"/>
      <c r="CQ451" s="74"/>
      <c r="CR451" s="74"/>
      <c r="CS451" s="74"/>
      <c r="CT451" s="74"/>
      <c r="CU451" s="74"/>
      <c r="CV451" s="74"/>
      <c r="CW451" s="74"/>
      <c r="CX451" s="74"/>
      <c r="CY451" s="74"/>
      <c r="CZ451" s="74"/>
      <c r="DA451" s="74"/>
      <c r="DB451" s="74"/>
      <c r="DC451" s="74"/>
      <c r="DD451" s="74"/>
      <c r="DE451" s="74"/>
      <c r="DF451" s="74"/>
      <c r="DG451" s="74"/>
      <c r="DH451" s="74"/>
      <c r="DI451" s="74"/>
      <c r="DJ451" s="74"/>
      <c r="DK451" s="74"/>
      <c r="DL451" s="74"/>
      <c r="DM451" s="74"/>
      <c r="DN451" s="74"/>
      <c r="DO451" s="74"/>
      <c r="DP451" s="74"/>
      <c r="DQ451" s="74"/>
      <c r="DR451" s="74"/>
      <c r="DS451" s="74"/>
      <c r="DT451" s="74"/>
      <c r="DU451" s="74"/>
      <c r="DV451" s="74"/>
      <c r="DW451" s="74"/>
      <c r="DX451" s="74"/>
      <c r="DY451" s="74"/>
      <c r="DZ451" s="74"/>
      <c r="EA451" s="74"/>
      <c r="EB451" s="74"/>
      <c r="EC451" s="74"/>
      <c r="ED451" s="74"/>
      <c r="EE451" s="74"/>
      <c r="EF451" s="74"/>
      <c r="EG451" s="74"/>
      <c r="EH451" s="74"/>
      <c r="EI451" s="74"/>
      <c r="EJ451" s="74"/>
      <c r="EK451" s="74"/>
      <c r="EL451" s="74"/>
      <c r="EM451" s="74"/>
      <c r="EN451" s="74"/>
      <c r="EO451" s="74"/>
      <c r="EP451" s="74"/>
      <c r="EQ451" s="74"/>
      <c r="ER451" s="74"/>
      <c r="ES451" s="74"/>
      <c r="ET451" s="74"/>
      <c r="EU451" s="74"/>
      <c r="EV451" s="74"/>
      <c r="EW451" s="74"/>
      <c r="EX451" s="74"/>
      <c r="EY451" s="74"/>
      <c r="EZ451" s="74"/>
      <c r="FA451" s="74"/>
    </row>
    <row r="452" spans="1:157" ht="31.5">
      <c r="B452" s="154" t="s">
        <v>1524</v>
      </c>
      <c r="C452" s="179" t="s">
        <v>1730</v>
      </c>
      <c r="D452" s="225" t="s">
        <v>138</v>
      </c>
      <c r="E452" s="175" t="s">
        <v>18</v>
      </c>
      <c r="F452" s="176"/>
      <c r="G452" s="174"/>
      <c r="H452" s="178">
        <f>SUM(H453:H455)</f>
        <v>7.1507500000000004</v>
      </c>
    </row>
    <row r="453" spans="1:157">
      <c r="B453" s="161" t="s">
        <v>1921</v>
      </c>
      <c r="C453" s="98" t="s">
        <v>358</v>
      </c>
      <c r="D453" s="95" t="s">
        <v>354</v>
      </c>
      <c r="E453" s="94" t="s">
        <v>261</v>
      </c>
      <c r="F453" s="162">
        <v>0.2</v>
      </c>
      <c r="G453" s="96">
        <v>15.72</v>
      </c>
      <c r="H453" s="97">
        <f>F453*G453</f>
        <v>3.1440000000000001</v>
      </c>
    </row>
    <row r="454" spans="1:157">
      <c r="B454" s="161" t="s">
        <v>1922</v>
      </c>
      <c r="C454" s="98" t="s">
        <v>259</v>
      </c>
      <c r="D454" s="95" t="s">
        <v>260</v>
      </c>
      <c r="E454" s="94" t="s">
        <v>261</v>
      </c>
      <c r="F454" s="162">
        <v>0.2</v>
      </c>
      <c r="G454" s="96">
        <v>12.91</v>
      </c>
      <c r="H454" s="97">
        <f>F454*G454</f>
        <v>2.5820000000000003</v>
      </c>
    </row>
    <row r="455" spans="1:157" ht="30.75" thickBot="1">
      <c r="B455" s="161" t="s">
        <v>1923</v>
      </c>
      <c r="C455" s="119" t="s">
        <v>539</v>
      </c>
      <c r="D455" s="121" t="s">
        <v>540</v>
      </c>
      <c r="E455" s="226" t="s">
        <v>24</v>
      </c>
      <c r="F455" s="164">
        <v>5.0000000000000001E-3</v>
      </c>
      <c r="G455" s="122">
        <v>284.95</v>
      </c>
      <c r="H455" s="123">
        <f>F455*G455</f>
        <v>1.42475</v>
      </c>
    </row>
    <row r="456" spans="1:157" s="172" customFormat="1" ht="15.75" thickBot="1">
      <c r="A456" s="165"/>
      <c r="B456" s="166"/>
      <c r="C456" s="167"/>
      <c r="D456" s="168"/>
      <c r="E456" s="167"/>
      <c r="F456" s="170"/>
      <c r="G456" s="171"/>
      <c r="H456" s="171"/>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c r="AQ456" s="74"/>
      <c r="AR456" s="74"/>
      <c r="AS456" s="74"/>
      <c r="AT456" s="74"/>
      <c r="AU456" s="74"/>
      <c r="AV456" s="74"/>
      <c r="AW456" s="74"/>
      <c r="AX456" s="74"/>
      <c r="AY456" s="74"/>
      <c r="AZ456" s="74"/>
      <c r="BA456" s="74"/>
      <c r="BB456" s="74"/>
      <c r="BC456" s="74"/>
      <c r="BD456" s="74"/>
      <c r="BE456" s="74"/>
      <c r="BF456" s="74"/>
      <c r="BG456" s="74"/>
      <c r="BH456" s="74"/>
      <c r="BI456" s="74"/>
      <c r="BJ456" s="74"/>
      <c r="BK456" s="74"/>
      <c r="BL456" s="74"/>
      <c r="BM456" s="74"/>
      <c r="BN456" s="74"/>
      <c r="BO456" s="74"/>
      <c r="BP456" s="74"/>
      <c r="BQ456" s="74"/>
      <c r="BR456" s="74"/>
      <c r="BS456" s="74"/>
      <c r="BT456" s="74"/>
      <c r="BU456" s="74"/>
      <c r="BV456" s="74"/>
      <c r="BW456" s="74"/>
      <c r="BX456" s="74"/>
      <c r="BY456" s="74"/>
      <c r="BZ456" s="74"/>
      <c r="CA456" s="74"/>
      <c r="CB456" s="74"/>
      <c r="CC456" s="74"/>
      <c r="CD456" s="74"/>
      <c r="CE456" s="74"/>
      <c r="CF456" s="74"/>
      <c r="CG456" s="74"/>
      <c r="CH456" s="74"/>
      <c r="CI456" s="74"/>
      <c r="CJ456" s="74"/>
      <c r="CK456" s="74"/>
      <c r="CL456" s="74"/>
      <c r="CM456" s="74"/>
      <c r="CN456" s="74"/>
      <c r="CO456" s="74"/>
      <c r="CP456" s="74"/>
      <c r="CQ456" s="74"/>
      <c r="CR456" s="74"/>
      <c r="CS456" s="74"/>
      <c r="CT456" s="74"/>
      <c r="CU456" s="74"/>
      <c r="CV456" s="74"/>
      <c r="CW456" s="74"/>
      <c r="CX456" s="74"/>
      <c r="CY456" s="74"/>
      <c r="CZ456" s="74"/>
      <c r="DA456" s="74"/>
      <c r="DB456" s="74"/>
      <c r="DC456" s="74"/>
      <c r="DD456" s="74"/>
      <c r="DE456" s="74"/>
      <c r="DF456" s="74"/>
      <c r="DG456" s="74"/>
      <c r="DH456" s="74"/>
      <c r="DI456" s="74"/>
      <c r="DJ456" s="74"/>
      <c r="DK456" s="74"/>
      <c r="DL456" s="74"/>
      <c r="DM456" s="74"/>
      <c r="DN456" s="74"/>
      <c r="DO456" s="74"/>
      <c r="DP456" s="74"/>
      <c r="DQ456" s="74"/>
      <c r="DR456" s="74"/>
      <c r="DS456" s="74"/>
      <c r="DT456" s="74"/>
      <c r="DU456" s="74"/>
      <c r="DV456" s="74"/>
      <c r="DW456" s="74"/>
      <c r="DX456" s="74"/>
      <c r="DY456" s="74"/>
      <c r="DZ456" s="74"/>
      <c r="EA456" s="74"/>
      <c r="EB456" s="74"/>
      <c r="EC456" s="74"/>
      <c r="ED456" s="74"/>
      <c r="EE456" s="74"/>
      <c r="EF456" s="74"/>
      <c r="EG456" s="74"/>
      <c r="EH456" s="74"/>
      <c r="EI456" s="74"/>
      <c r="EJ456" s="74"/>
      <c r="EK456" s="74"/>
      <c r="EL456" s="74"/>
      <c r="EM456" s="74"/>
      <c r="EN456" s="74"/>
      <c r="EO456" s="74"/>
      <c r="EP456" s="74"/>
      <c r="EQ456" s="74"/>
      <c r="ER456" s="74"/>
      <c r="ES456" s="74"/>
      <c r="ET456" s="74"/>
      <c r="EU456" s="74"/>
      <c r="EV456" s="74"/>
      <c r="EW456" s="74"/>
      <c r="EX456" s="74"/>
      <c r="EY456" s="74"/>
      <c r="EZ456" s="74"/>
      <c r="FA456" s="74"/>
    </row>
    <row r="457" spans="1:157" ht="63">
      <c r="B457" s="154" t="s">
        <v>1525</v>
      </c>
      <c r="C457" s="179" t="s">
        <v>542</v>
      </c>
      <c r="D457" s="225" t="s">
        <v>543</v>
      </c>
      <c r="E457" s="175" t="s">
        <v>960</v>
      </c>
      <c r="F457" s="176"/>
      <c r="G457" s="174"/>
      <c r="H457" s="178">
        <f>SUM(H458:H460)</f>
        <v>22.229610000000001</v>
      </c>
    </row>
    <row r="458" spans="1:157" ht="45">
      <c r="B458" s="161" t="s">
        <v>1924</v>
      </c>
      <c r="C458" s="98" t="s">
        <v>431</v>
      </c>
      <c r="D458" s="95" t="s">
        <v>432</v>
      </c>
      <c r="E458" s="94" t="s">
        <v>24</v>
      </c>
      <c r="F458" s="162">
        <v>3.7600000000000001E-2</v>
      </c>
      <c r="G458" s="96">
        <v>336</v>
      </c>
      <c r="H458" s="97">
        <f>F458*G458</f>
        <v>12.633600000000001</v>
      </c>
    </row>
    <row r="459" spans="1:157">
      <c r="B459" s="161" t="s">
        <v>1925</v>
      </c>
      <c r="C459" s="98" t="s">
        <v>358</v>
      </c>
      <c r="D459" s="95" t="s">
        <v>354</v>
      </c>
      <c r="E459" s="94" t="s">
        <v>261</v>
      </c>
      <c r="F459" s="162">
        <v>0.47</v>
      </c>
      <c r="G459" s="96">
        <v>15.72</v>
      </c>
      <c r="H459" s="97">
        <f>F459*G459</f>
        <v>7.3883999999999999</v>
      </c>
    </row>
    <row r="460" spans="1:157" ht="15.75" thickBot="1">
      <c r="B460" s="161" t="s">
        <v>1926</v>
      </c>
      <c r="C460" s="119" t="s">
        <v>259</v>
      </c>
      <c r="D460" s="121" t="s">
        <v>260</v>
      </c>
      <c r="E460" s="226" t="s">
        <v>261</v>
      </c>
      <c r="F460" s="164">
        <v>0.17100000000000001</v>
      </c>
      <c r="G460" s="122">
        <v>12.91</v>
      </c>
      <c r="H460" s="123">
        <f>F460*G460</f>
        <v>2.2076100000000003</v>
      </c>
    </row>
    <row r="461" spans="1:157" s="172" customFormat="1" ht="15.75" thickBot="1">
      <c r="A461" s="165"/>
      <c r="B461" s="166"/>
      <c r="C461" s="167"/>
      <c r="D461" s="168"/>
      <c r="E461" s="167"/>
      <c r="F461" s="170"/>
      <c r="G461" s="171"/>
      <c r="H461" s="171"/>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c r="AP461" s="74"/>
      <c r="AQ461" s="74"/>
      <c r="AR461" s="74"/>
      <c r="AS461" s="74"/>
      <c r="AT461" s="74"/>
      <c r="AU461" s="74"/>
      <c r="AV461" s="74"/>
      <c r="AW461" s="74"/>
      <c r="AX461" s="74"/>
      <c r="AY461" s="74"/>
      <c r="AZ461" s="74"/>
      <c r="BA461" s="74"/>
      <c r="BB461" s="74"/>
      <c r="BC461" s="74"/>
      <c r="BD461" s="74"/>
      <c r="BE461" s="74"/>
      <c r="BF461" s="74"/>
      <c r="BG461" s="74"/>
      <c r="BH461" s="74"/>
      <c r="BI461" s="74"/>
      <c r="BJ461" s="74"/>
      <c r="BK461" s="74"/>
      <c r="BL461" s="74"/>
      <c r="BM461" s="74"/>
      <c r="BN461" s="74"/>
      <c r="BO461" s="74"/>
      <c r="BP461" s="74"/>
      <c r="BQ461" s="74"/>
      <c r="BR461" s="74"/>
      <c r="BS461" s="74"/>
      <c r="BT461" s="74"/>
      <c r="BU461" s="74"/>
      <c r="BV461" s="74"/>
      <c r="BW461" s="74"/>
      <c r="BX461" s="74"/>
      <c r="BY461" s="74"/>
      <c r="BZ461" s="74"/>
      <c r="CA461" s="74"/>
      <c r="CB461" s="74"/>
      <c r="CC461" s="74"/>
      <c r="CD461" s="74"/>
      <c r="CE461" s="74"/>
      <c r="CF461" s="74"/>
      <c r="CG461" s="74"/>
      <c r="CH461" s="74"/>
      <c r="CI461" s="74"/>
      <c r="CJ461" s="74"/>
      <c r="CK461" s="74"/>
      <c r="CL461" s="74"/>
      <c r="CM461" s="74"/>
      <c r="CN461" s="74"/>
      <c r="CO461" s="74"/>
      <c r="CP461" s="74"/>
      <c r="CQ461" s="74"/>
      <c r="CR461" s="74"/>
      <c r="CS461" s="74"/>
      <c r="CT461" s="74"/>
      <c r="CU461" s="74"/>
      <c r="CV461" s="74"/>
      <c r="CW461" s="74"/>
      <c r="CX461" s="74"/>
      <c r="CY461" s="74"/>
      <c r="CZ461" s="74"/>
      <c r="DA461" s="74"/>
      <c r="DB461" s="74"/>
      <c r="DC461" s="74"/>
      <c r="DD461" s="74"/>
      <c r="DE461" s="74"/>
      <c r="DF461" s="74"/>
      <c r="DG461" s="74"/>
      <c r="DH461" s="74"/>
      <c r="DI461" s="74"/>
      <c r="DJ461" s="74"/>
      <c r="DK461" s="74"/>
      <c r="DL461" s="74"/>
      <c r="DM461" s="74"/>
      <c r="DN461" s="74"/>
      <c r="DO461" s="74"/>
      <c r="DP461" s="74"/>
      <c r="DQ461" s="74"/>
      <c r="DR461" s="74"/>
      <c r="DS461" s="74"/>
      <c r="DT461" s="74"/>
      <c r="DU461" s="74"/>
      <c r="DV461" s="74"/>
      <c r="DW461" s="74"/>
      <c r="DX461" s="74"/>
      <c r="DY461" s="74"/>
      <c r="DZ461" s="74"/>
      <c r="EA461" s="74"/>
      <c r="EB461" s="74"/>
      <c r="EC461" s="74"/>
      <c r="ED461" s="74"/>
      <c r="EE461" s="74"/>
      <c r="EF461" s="74"/>
      <c r="EG461" s="74"/>
      <c r="EH461" s="74"/>
      <c r="EI461" s="74"/>
      <c r="EJ461" s="74"/>
      <c r="EK461" s="74"/>
      <c r="EL461" s="74"/>
      <c r="EM461" s="74"/>
      <c r="EN461" s="74"/>
      <c r="EO461" s="74"/>
      <c r="EP461" s="74"/>
      <c r="EQ461" s="74"/>
      <c r="ER461" s="74"/>
      <c r="ES461" s="74"/>
      <c r="ET461" s="74"/>
      <c r="EU461" s="74"/>
      <c r="EV461" s="74"/>
      <c r="EW461" s="74"/>
      <c r="EX461" s="74"/>
      <c r="EY461" s="74"/>
      <c r="EZ461" s="74"/>
      <c r="FA461" s="74"/>
    </row>
    <row r="462" spans="1:157" ht="63">
      <c r="B462" s="154" t="s">
        <v>1526</v>
      </c>
      <c r="C462" s="179" t="s">
        <v>139</v>
      </c>
      <c r="D462" s="225" t="s">
        <v>140</v>
      </c>
      <c r="E462" s="175" t="s">
        <v>18</v>
      </c>
      <c r="F462" s="176"/>
      <c r="G462" s="174"/>
      <c r="H462" s="178">
        <f>SUM(H463:H465)</f>
        <v>24.475210000000001</v>
      </c>
    </row>
    <row r="463" spans="1:157" ht="45">
      <c r="B463" s="161" t="s">
        <v>1927</v>
      </c>
      <c r="C463" s="98" t="s">
        <v>431</v>
      </c>
      <c r="D463" s="95" t="s">
        <v>432</v>
      </c>
      <c r="E463" s="94" t="s">
        <v>24</v>
      </c>
      <c r="F463" s="162">
        <v>3.7600000000000001E-2</v>
      </c>
      <c r="G463" s="96">
        <v>336</v>
      </c>
      <c r="H463" s="97">
        <f>F463*G463</f>
        <v>12.633600000000001</v>
      </c>
    </row>
    <row r="464" spans="1:157">
      <c r="B464" s="161" t="s">
        <v>1928</v>
      </c>
      <c r="C464" s="98" t="s">
        <v>358</v>
      </c>
      <c r="D464" s="95" t="s">
        <v>354</v>
      </c>
      <c r="E464" s="94" t="s">
        <v>261</v>
      </c>
      <c r="F464" s="162">
        <v>0.57999999999999996</v>
      </c>
      <c r="G464" s="96">
        <v>15.72</v>
      </c>
      <c r="H464" s="97">
        <f>F464*G464</f>
        <v>9.1175999999999995</v>
      </c>
    </row>
    <row r="465" spans="1:157" ht="15.75" thickBot="1">
      <c r="B465" s="161" t="s">
        <v>1929</v>
      </c>
      <c r="C465" s="119" t="s">
        <v>259</v>
      </c>
      <c r="D465" s="121" t="s">
        <v>260</v>
      </c>
      <c r="E465" s="226" t="s">
        <v>261</v>
      </c>
      <c r="F465" s="164">
        <v>0.21099999999999999</v>
      </c>
      <c r="G465" s="122">
        <v>12.91</v>
      </c>
      <c r="H465" s="123">
        <f>F465*G465</f>
        <v>2.7240099999999998</v>
      </c>
    </row>
    <row r="466" spans="1:157" s="172" customFormat="1" ht="16.5" thickBot="1">
      <c r="A466" s="165"/>
      <c r="B466" s="166"/>
      <c r="C466" s="253"/>
      <c r="D466" s="215"/>
      <c r="E466" s="214"/>
      <c r="F466" s="170"/>
      <c r="G466" s="171"/>
      <c r="H466" s="171"/>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c r="AQ466" s="74"/>
      <c r="AR466" s="74"/>
      <c r="AS466" s="74"/>
      <c r="AT466" s="74"/>
      <c r="AU466" s="74"/>
      <c r="AV466" s="74"/>
      <c r="AW466" s="74"/>
      <c r="AX466" s="74"/>
      <c r="AY466" s="74"/>
      <c r="AZ466" s="74"/>
      <c r="BA466" s="74"/>
      <c r="BB466" s="74"/>
      <c r="BC466" s="74"/>
      <c r="BD466" s="74"/>
      <c r="BE466" s="74"/>
      <c r="BF466" s="74"/>
      <c r="BG466" s="74"/>
      <c r="BH466" s="74"/>
      <c r="BI466" s="74"/>
      <c r="BJ466" s="74"/>
      <c r="BK466" s="74"/>
      <c r="BL466" s="74"/>
      <c r="BM466" s="74"/>
      <c r="BN466" s="74"/>
      <c r="BO466" s="74"/>
      <c r="BP466" s="74"/>
      <c r="BQ466" s="74"/>
      <c r="BR466" s="74"/>
      <c r="BS466" s="74"/>
      <c r="BT466" s="74"/>
      <c r="BU466" s="74"/>
      <c r="BV466" s="74"/>
      <c r="BW466" s="74"/>
      <c r="BX466" s="74"/>
      <c r="BY466" s="74"/>
      <c r="BZ466" s="74"/>
      <c r="CA466" s="74"/>
      <c r="CB466" s="74"/>
      <c r="CC466" s="74"/>
      <c r="CD466" s="74"/>
      <c r="CE466" s="74"/>
      <c r="CF466" s="74"/>
      <c r="CG466" s="74"/>
      <c r="CH466" s="74"/>
      <c r="CI466" s="74"/>
      <c r="CJ466" s="74"/>
      <c r="CK466" s="74"/>
      <c r="CL466" s="74"/>
      <c r="CM466" s="74"/>
      <c r="CN466" s="74"/>
      <c r="CO466" s="74"/>
      <c r="CP466" s="74"/>
      <c r="CQ466" s="74"/>
      <c r="CR466" s="74"/>
      <c r="CS466" s="74"/>
      <c r="CT466" s="74"/>
      <c r="CU466" s="74"/>
      <c r="CV466" s="74"/>
      <c r="CW466" s="74"/>
      <c r="CX466" s="74"/>
      <c r="CY466" s="74"/>
      <c r="CZ466" s="74"/>
      <c r="DA466" s="74"/>
      <c r="DB466" s="74"/>
      <c r="DC466" s="74"/>
      <c r="DD466" s="74"/>
      <c r="DE466" s="74"/>
      <c r="DF466" s="74"/>
      <c r="DG466" s="74"/>
      <c r="DH466" s="74"/>
      <c r="DI466" s="74"/>
      <c r="DJ466" s="74"/>
      <c r="DK466" s="74"/>
      <c r="DL466" s="74"/>
      <c r="DM466" s="74"/>
      <c r="DN466" s="74"/>
      <c r="DO466" s="74"/>
      <c r="DP466" s="74"/>
      <c r="DQ466" s="74"/>
      <c r="DR466" s="74"/>
      <c r="DS466" s="74"/>
      <c r="DT466" s="74"/>
      <c r="DU466" s="74"/>
      <c r="DV466" s="74"/>
      <c r="DW466" s="74"/>
      <c r="DX466" s="74"/>
      <c r="DY466" s="74"/>
      <c r="DZ466" s="74"/>
      <c r="EA466" s="74"/>
      <c r="EB466" s="74"/>
      <c r="EC466" s="74"/>
      <c r="ED466" s="74"/>
      <c r="EE466" s="74"/>
      <c r="EF466" s="74"/>
      <c r="EG466" s="74"/>
      <c r="EH466" s="74"/>
      <c r="EI466" s="74"/>
      <c r="EJ466" s="74"/>
      <c r="EK466" s="74"/>
      <c r="EL466" s="74"/>
      <c r="EM466" s="74"/>
      <c r="EN466" s="74"/>
      <c r="EO466" s="74"/>
      <c r="EP466" s="74"/>
      <c r="EQ466" s="74"/>
      <c r="ER466" s="74"/>
      <c r="ES466" s="74"/>
      <c r="ET466" s="74"/>
      <c r="EU466" s="74"/>
      <c r="EV466" s="74"/>
      <c r="EW466" s="74"/>
      <c r="EX466" s="74"/>
      <c r="EY466" s="74"/>
      <c r="EZ466" s="74"/>
      <c r="FA466" s="74"/>
    </row>
    <row r="467" spans="1:157" ht="63">
      <c r="B467" s="154" t="s">
        <v>1527</v>
      </c>
      <c r="C467" s="179" t="s">
        <v>910</v>
      </c>
      <c r="D467" s="225" t="s">
        <v>911</v>
      </c>
      <c r="E467" s="175" t="s">
        <v>960</v>
      </c>
      <c r="F467" s="176" t="s">
        <v>907</v>
      </c>
      <c r="G467" s="174"/>
      <c r="H467" s="178">
        <f>SUM(H468:H472)</f>
        <v>28.094276800000003</v>
      </c>
    </row>
    <row r="468" spans="1:157">
      <c r="B468" s="161" t="s">
        <v>1930</v>
      </c>
      <c r="C468" s="98" t="s">
        <v>544</v>
      </c>
      <c r="D468" s="95" t="s">
        <v>545</v>
      </c>
      <c r="E468" s="94" t="s">
        <v>261</v>
      </c>
      <c r="F468" s="162">
        <v>0.49</v>
      </c>
      <c r="G468" s="96">
        <v>14.69</v>
      </c>
      <c r="H468" s="97">
        <f>F468*G468</f>
        <v>7.1980999999999993</v>
      </c>
    </row>
    <row r="469" spans="1:157">
      <c r="B469" s="161" t="s">
        <v>1931</v>
      </c>
      <c r="C469" s="98" t="s">
        <v>259</v>
      </c>
      <c r="D469" s="95" t="s">
        <v>260</v>
      </c>
      <c r="E469" s="94" t="s">
        <v>261</v>
      </c>
      <c r="F469" s="162">
        <v>0.28999999999999998</v>
      </c>
      <c r="G469" s="96">
        <v>12.91</v>
      </c>
      <c r="H469" s="97">
        <f>F469*G469</f>
        <v>3.7438999999999996</v>
      </c>
    </row>
    <row r="470" spans="1:157" ht="30">
      <c r="B470" s="161" t="s">
        <v>1932</v>
      </c>
      <c r="C470" s="98" t="s">
        <v>912</v>
      </c>
      <c r="D470" s="95" t="s">
        <v>913</v>
      </c>
      <c r="E470" s="94" t="s">
        <v>18</v>
      </c>
      <c r="F470" s="162">
        <v>1.05</v>
      </c>
      <c r="G470" s="96">
        <v>13.64</v>
      </c>
      <c r="H470" s="97">
        <f>F470*G470</f>
        <v>14.322000000000001</v>
      </c>
    </row>
    <row r="471" spans="1:157">
      <c r="B471" s="161" t="s">
        <v>1933</v>
      </c>
      <c r="C471" s="98" t="s">
        <v>546</v>
      </c>
      <c r="D471" s="95" t="s">
        <v>547</v>
      </c>
      <c r="E471" s="94" t="s">
        <v>26</v>
      </c>
      <c r="F471" s="162">
        <v>4.8600000000000003</v>
      </c>
      <c r="G471" s="96">
        <v>0.37456</v>
      </c>
      <c r="H471" s="97">
        <f>F471*G471</f>
        <v>1.8203616000000002</v>
      </c>
    </row>
    <row r="472" spans="1:157" ht="15.75" thickBot="1">
      <c r="B472" s="161" t="s">
        <v>1934</v>
      </c>
      <c r="C472" s="119" t="s">
        <v>548</v>
      </c>
      <c r="D472" s="121" t="s">
        <v>549</v>
      </c>
      <c r="E472" s="226" t="s">
        <v>26</v>
      </c>
      <c r="F472" s="164">
        <v>0.42</v>
      </c>
      <c r="G472" s="122">
        <v>2.40456</v>
      </c>
      <c r="H472" s="123">
        <f>F472*G472</f>
        <v>1.0099152</v>
      </c>
    </row>
    <row r="473" spans="1:157" s="172" customFormat="1" ht="16.5" thickBot="1">
      <c r="A473" s="165"/>
      <c r="B473" s="166"/>
      <c r="C473" s="253"/>
      <c r="D473" s="215"/>
      <c r="E473" s="214"/>
      <c r="F473" s="170"/>
      <c r="G473" s="171"/>
      <c r="H473" s="171"/>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c r="AP473" s="74"/>
      <c r="AQ473" s="74"/>
      <c r="AR473" s="74"/>
      <c r="AS473" s="74"/>
      <c r="AT473" s="74"/>
      <c r="AU473" s="74"/>
      <c r="AV473" s="74"/>
      <c r="AW473" s="74"/>
      <c r="AX473" s="74"/>
      <c r="AY473" s="74"/>
      <c r="AZ473" s="74"/>
      <c r="BA473" s="74"/>
      <c r="BB473" s="74"/>
      <c r="BC473" s="74"/>
      <c r="BD473" s="74"/>
      <c r="BE473" s="74"/>
      <c r="BF473" s="74"/>
      <c r="BG473" s="74"/>
      <c r="BH473" s="74"/>
      <c r="BI473" s="74"/>
      <c r="BJ473" s="74"/>
      <c r="BK473" s="74"/>
      <c r="BL473" s="74"/>
      <c r="BM473" s="74"/>
      <c r="BN473" s="74"/>
      <c r="BO473" s="74"/>
      <c r="BP473" s="74"/>
      <c r="BQ473" s="74"/>
      <c r="BR473" s="74"/>
      <c r="BS473" s="74"/>
      <c r="BT473" s="74"/>
      <c r="BU473" s="74"/>
      <c r="BV473" s="74"/>
      <c r="BW473" s="74"/>
      <c r="BX473" s="74"/>
      <c r="BY473" s="74"/>
      <c r="BZ473" s="74"/>
      <c r="CA473" s="74"/>
      <c r="CB473" s="74"/>
      <c r="CC473" s="74"/>
      <c r="CD473" s="74"/>
      <c r="CE473" s="74"/>
      <c r="CF473" s="74"/>
      <c r="CG473" s="74"/>
      <c r="CH473" s="74"/>
      <c r="CI473" s="74"/>
      <c r="CJ473" s="74"/>
      <c r="CK473" s="74"/>
      <c r="CL473" s="74"/>
      <c r="CM473" s="74"/>
      <c r="CN473" s="74"/>
      <c r="CO473" s="74"/>
      <c r="CP473" s="74"/>
      <c r="CQ473" s="74"/>
      <c r="CR473" s="74"/>
      <c r="CS473" s="74"/>
      <c r="CT473" s="74"/>
      <c r="CU473" s="74"/>
      <c r="CV473" s="74"/>
      <c r="CW473" s="74"/>
      <c r="CX473" s="74"/>
      <c r="CY473" s="74"/>
      <c r="CZ473" s="74"/>
      <c r="DA473" s="74"/>
      <c r="DB473" s="74"/>
      <c r="DC473" s="74"/>
      <c r="DD473" s="74"/>
      <c r="DE473" s="74"/>
      <c r="DF473" s="74"/>
      <c r="DG473" s="74"/>
      <c r="DH473" s="74"/>
      <c r="DI473" s="74"/>
      <c r="DJ473" s="74"/>
      <c r="DK473" s="74"/>
      <c r="DL473" s="74"/>
      <c r="DM473" s="74"/>
      <c r="DN473" s="74"/>
      <c r="DO473" s="74"/>
      <c r="DP473" s="74"/>
      <c r="DQ473" s="74"/>
      <c r="DR473" s="74"/>
      <c r="DS473" s="74"/>
      <c r="DT473" s="74"/>
      <c r="DU473" s="74"/>
      <c r="DV473" s="74"/>
      <c r="DW473" s="74"/>
      <c r="DX473" s="74"/>
      <c r="DY473" s="74"/>
      <c r="DZ473" s="74"/>
      <c r="EA473" s="74"/>
      <c r="EB473" s="74"/>
      <c r="EC473" s="74"/>
      <c r="ED473" s="74"/>
      <c r="EE473" s="74"/>
      <c r="EF473" s="74"/>
      <c r="EG473" s="74"/>
      <c r="EH473" s="74"/>
      <c r="EI473" s="74"/>
      <c r="EJ473" s="74"/>
      <c r="EK473" s="74"/>
      <c r="EL473" s="74"/>
      <c r="EM473" s="74"/>
      <c r="EN473" s="74"/>
      <c r="EO473" s="74"/>
      <c r="EP473" s="74"/>
      <c r="EQ473" s="74"/>
      <c r="ER473" s="74"/>
      <c r="ES473" s="74"/>
      <c r="ET473" s="74"/>
      <c r="EU473" s="74"/>
      <c r="EV473" s="74"/>
      <c r="EW473" s="74"/>
      <c r="EX473" s="74"/>
      <c r="EY473" s="74"/>
      <c r="EZ473" s="74"/>
      <c r="FA473" s="74"/>
    </row>
    <row r="474" spans="1:157" ht="16.5" thickBot="1">
      <c r="B474" s="188">
        <v>10</v>
      </c>
      <c r="C474" s="188"/>
      <c r="D474" s="189" t="s">
        <v>35</v>
      </c>
      <c r="E474" s="190"/>
      <c r="F474" s="219"/>
      <c r="G474" s="192"/>
      <c r="H474" s="220"/>
    </row>
    <row r="475" spans="1:157" ht="31.5">
      <c r="B475" s="154" t="s">
        <v>1528</v>
      </c>
      <c r="C475" s="155">
        <v>88415</v>
      </c>
      <c r="D475" s="254" t="s">
        <v>143</v>
      </c>
      <c r="E475" s="157" t="s">
        <v>18</v>
      </c>
      <c r="F475" s="196"/>
      <c r="G475" s="159"/>
      <c r="H475" s="160">
        <f>SUM(H476:H478)</f>
        <v>1.99936</v>
      </c>
    </row>
    <row r="476" spans="1:157">
      <c r="B476" s="161" t="s">
        <v>1935</v>
      </c>
      <c r="C476" s="98" t="s">
        <v>343</v>
      </c>
      <c r="D476" s="95" t="s">
        <v>344</v>
      </c>
      <c r="E476" s="94" t="s">
        <v>261</v>
      </c>
      <c r="F476" s="162">
        <v>5.3499999999999999E-2</v>
      </c>
      <c r="G476" s="96">
        <v>15.72</v>
      </c>
      <c r="H476" s="97">
        <f>F476*G476</f>
        <v>0.84101999999999999</v>
      </c>
    </row>
    <row r="477" spans="1:157">
      <c r="B477" s="161" t="s">
        <v>1936</v>
      </c>
      <c r="C477" s="98" t="s">
        <v>259</v>
      </c>
      <c r="D477" s="95" t="s">
        <v>260</v>
      </c>
      <c r="E477" s="94" t="s">
        <v>261</v>
      </c>
      <c r="F477" s="162">
        <v>1.4E-2</v>
      </c>
      <c r="G477" s="96">
        <v>12.91</v>
      </c>
      <c r="H477" s="97">
        <f>F477*G477</f>
        <v>0.18074000000000001</v>
      </c>
    </row>
    <row r="478" spans="1:157" ht="15.75" thickBot="1">
      <c r="B478" s="161" t="s">
        <v>1937</v>
      </c>
      <c r="C478" s="119" t="s">
        <v>550</v>
      </c>
      <c r="D478" s="121" t="s">
        <v>551</v>
      </c>
      <c r="E478" s="226" t="s">
        <v>345</v>
      </c>
      <c r="F478" s="164">
        <v>0.16</v>
      </c>
      <c r="G478" s="122">
        <v>6.11</v>
      </c>
      <c r="H478" s="123">
        <f>F478*G478</f>
        <v>0.97760000000000002</v>
      </c>
    </row>
    <row r="479" spans="1:157" s="172" customFormat="1" ht="15.75" thickBot="1">
      <c r="A479" s="165"/>
      <c r="B479" s="166"/>
      <c r="C479" s="167"/>
      <c r="D479" s="168"/>
      <c r="E479" s="169"/>
      <c r="F479" s="170"/>
      <c r="G479" s="171"/>
      <c r="H479" s="171"/>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c r="AQ479" s="74"/>
      <c r="AR479" s="74"/>
      <c r="AS479" s="74"/>
      <c r="AT479" s="74"/>
      <c r="AU479" s="74"/>
      <c r="AV479" s="74"/>
      <c r="AW479" s="74"/>
      <c r="AX479" s="74"/>
      <c r="AY479" s="74"/>
      <c r="AZ479" s="74"/>
      <c r="BA479" s="74"/>
      <c r="BB479" s="74"/>
      <c r="BC479" s="74"/>
      <c r="BD479" s="74"/>
      <c r="BE479" s="74"/>
      <c r="BF479" s="74"/>
      <c r="BG479" s="74"/>
      <c r="BH479" s="74"/>
      <c r="BI479" s="74"/>
      <c r="BJ479" s="74"/>
      <c r="BK479" s="74"/>
      <c r="BL479" s="74"/>
      <c r="BM479" s="74"/>
      <c r="BN479" s="74"/>
      <c r="BO479" s="74"/>
      <c r="BP479" s="74"/>
      <c r="BQ479" s="74"/>
      <c r="BR479" s="74"/>
      <c r="BS479" s="74"/>
      <c r="BT479" s="74"/>
      <c r="BU479" s="74"/>
      <c r="BV479" s="74"/>
      <c r="BW479" s="74"/>
      <c r="BX479" s="74"/>
      <c r="BY479" s="74"/>
      <c r="BZ479" s="74"/>
      <c r="CA479" s="74"/>
      <c r="CB479" s="74"/>
      <c r="CC479" s="74"/>
      <c r="CD479" s="74"/>
      <c r="CE479" s="74"/>
      <c r="CF479" s="74"/>
      <c r="CG479" s="74"/>
      <c r="CH479" s="74"/>
      <c r="CI479" s="74"/>
      <c r="CJ479" s="74"/>
      <c r="CK479" s="74"/>
      <c r="CL479" s="74"/>
      <c r="CM479" s="74"/>
      <c r="CN479" s="74"/>
      <c r="CO479" s="74"/>
      <c r="CP479" s="74"/>
      <c r="CQ479" s="74"/>
      <c r="CR479" s="74"/>
      <c r="CS479" s="74"/>
      <c r="CT479" s="74"/>
      <c r="CU479" s="74"/>
      <c r="CV479" s="74"/>
      <c r="CW479" s="74"/>
      <c r="CX479" s="74"/>
      <c r="CY479" s="74"/>
      <c r="CZ479" s="74"/>
      <c r="DA479" s="74"/>
      <c r="DB479" s="74"/>
      <c r="DC479" s="74"/>
      <c r="DD479" s="74"/>
      <c r="DE479" s="74"/>
      <c r="DF479" s="74"/>
      <c r="DG479" s="74"/>
      <c r="DH479" s="74"/>
      <c r="DI479" s="74"/>
      <c r="DJ479" s="74"/>
      <c r="DK479" s="74"/>
      <c r="DL479" s="74"/>
      <c r="DM479" s="74"/>
      <c r="DN479" s="74"/>
      <c r="DO479" s="74"/>
      <c r="DP479" s="74"/>
      <c r="DQ479" s="74"/>
      <c r="DR479" s="74"/>
      <c r="DS479" s="74"/>
      <c r="DT479" s="74"/>
      <c r="DU479" s="74"/>
      <c r="DV479" s="74"/>
      <c r="DW479" s="74"/>
      <c r="DX479" s="74"/>
      <c r="DY479" s="74"/>
      <c r="DZ479" s="74"/>
      <c r="EA479" s="74"/>
      <c r="EB479" s="74"/>
      <c r="EC479" s="74"/>
      <c r="ED479" s="74"/>
      <c r="EE479" s="74"/>
      <c r="EF479" s="74"/>
      <c r="EG479" s="74"/>
      <c r="EH479" s="74"/>
      <c r="EI479" s="74"/>
      <c r="EJ479" s="74"/>
      <c r="EK479" s="74"/>
      <c r="EL479" s="74"/>
      <c r="EM479" s="74"/>
      <c r="EN479" s="74"/>
      <c r="EO479" s="74"/>
      <c r="EP479" s="74"/>
      <c r="EQ479" s="74"/>
      <c r="ER479" s="74"/>
      <c r="ES479" s="74"/>
      <c r="ET479" s="74"/>
      <c r="EU479" s="74"/>
      <c r="EV479" s="74"/>
      <c r="EW479" s="74"/>
      <c r="EX479" s="74"/>
      <c r="EY479" s="74"/>
      <c r="EZ479" s="74"/>
      <c r="FA479" s="74"/>
    </row>
    <row r="480" spans="1:157" ht="15.75">
      <c r="B480" s="154" t="s">
        <v>1529</v>
      </c>
      <c r="C480" s="179">
        <v>88482</v>
      </c>
      <c r="D480" s="225" t="s">
        <v>144</v>
      </c>
      <c r="E480" s="175" t="s">
        <v>18</v>
      </c>
      <c r="F480" s="176"/>
      <c r="G480" s="174"/>
      <c r="H480" s="178">
        <f>SUM(H481:H483)</f>
        <v>2.5913499999999998</v>
      </c>
    </row>
    <row r="481" spans="1:157">
      <c r="B481" s="161" t="s">
        <v>1938</v>
      </c>
      <c r="C481" s="98" t="s">
        <v>343</v>
      </c>
      <c r="D481" s="95" t="s">
        <v>344</v>
      </c>
      <c r="E481" s="94" t="s">
        <v>261</v>
      </c>
      <c r="F481" s="162">
        <v>3.5999999999999997E-2</v>
      </c>
      <c r="G481" s="96">
        <v>15.72</v>
      </c>
      <c r="H481" s="97">
        <f>F481*G481</f>
        <v>0.56591999999999998</v>
      </c>
    </row>
    <row r="482" spans="1:157">
      <c r="B482" s="161" t="s">
        <v>1939</v>
      </c>
      <c r="C482" s="98" t="s">
        <v>259</v>
      </c>
      <c r="D482" s="95" t="s">
        <v>260</v>
      </c>
      <c r="E482" s="94" t="s">
        <v>261</v>
      </c>
      <c r="F482" s="162">
        <v>1.2999999999999999E-2</v>
      </c>
      <c r="G482" s="96">
        <v>12.91</v>
      </c>
      <c r="H482" s="97">
        <f>F482*G482</f>
        <v>0.16783000000000001</v>
      </c>
    </row>
    <row r="483" spans="1:157" ht="15.75" thickBot="1">
      <c r="B483" s="161" t="s">
        <v>1940</v>
      </c>
      <c r="C483" s="119" t="s">
        <v>552</v>
      </c>
      <c r="D483" s="121" t="s">
        <v>553</v>
      </c>
      <c r="E483" s="226" t="s">
        <v>345</v>
      </c>
      <c r="F483" s="164">
        <v>0.16</v>
      </c>
      <c r="G483" s="122">
        <v>11.61</v>
      </c>
      <c r="H483" s="123">
        <f>F483*G483</f>
        <v>1.8575999999999999</v>
      </c>
    </row>
    <row r="484" spans="1:157" s="172" customFormat="1" ht="15.75" thickBot="1">
      <c r="A484" s="165"/>
      <c r="B484" s="166"/>
      <c r="C484" s="167"/>
      <c r="D484" s="168"/>
      <c r="E484" s="169"/>
      <c r="F484" s="170"/>
      <c r="G484" s="171"/>
      <c r="H484" s="171"/>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M484" s="74"/>
      <c r="BN484" s="74"/>
      <c r="BO484" s="74"/>
      <c r="BP484" s="74"/>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c r="EA484" s="74"/>
      <c r="EB484" s="74"/>
      <c r="EC484" s="74"/>
      <c r="ED484" s="74"/>
      <c r="EE484" s="74"/>
      <c r="EF484" s="74"/>
      <c r="EG484" s="74"/>
      <c r="EH484" s="74"/>
      <c r="EI484" s="74"/>
      <c r="EJ484" s="74"/>
      <c r="EK484" s="74"/>
      <c r="EL484" s="74"/>
      <c r="EM484" s="74"/>
      <c r="EN484" s="74"/>
      <c r="EO484" s="74"/>
      <c r="EP484" s="74"/>
      <c r="EQ484" s="74"/>
      <c r="ER484" s="74"/>
      <c r="ES484" s="74"/>
      <c r="ET484" s="74"/>
      <c r="EU484" s="74"/>
      <c r="EV484" s="74"/>
      <c r="EW484" s="74"/>
      <c r="EX484" s="74"/>
      <c r="EY484" s="74"/>
      <c r="EZ484" s="74"/>
      <c r="FA484" s="74"/>
    </row>
    <row r="485" spans="1:157" ht="31.5">
      <c r="B485" s="154" t="s">
        <v>1530</v>
      </c>
      <c r="C485" s="179">
        <v>88483</v>
      </c>
      <c r="D485" s="225" t="s">
        <v>145</v>
      </c>
      <c r="E485" s="175" t="s">
        <v>18</v>
      </c>
      <c r="F485" s="176"/>
      <c r="G485" s="174"/>
      <c r="H485" s="178">
        <f>SUM(H486:H488)</f>
        <v>2.4111400000000001</v>
      </c>
    </row>
    <row r="486" spans="1:157">
      <c r="B486" s="161" t="s">
        <v>1941</v>
      </c>
      <c r="C486" s="98" t="s">
        <v>343</v>
      </c>
      <c r="D486" s="95" t="s">
        <v>344</v>
      </c>
      <c r="E486" s="94" t="s">
        <v>261</v>
      </c>
      <c r="F486" s="162">
        <v>2.7E-2</v>
      </c>
      <c r="G486" s="96">
        <v>15.72</v>
      </c>
      <c r="H486" s="97">
        <f>F486*G486</f>
        <v>0.42444000000000004</v>
      </c>
    </row>
    <row r="487" spans="1:157">
      <c r="B487" s="161" t="s">
        <v>1942</v>
      </c>
      <c r="C487" s="98" t="s">
        <v>259</v>
      </c>
      <c r="D487" s="95" t="s">
        <v>260</v>
      </c>
      <c r="E487" s="94" t="s">
        <v>261</v>
      </c>
      <c r="F487" s="162">
        <v>0.01</v>
      </c>
      <c r="G487" s="96">
        <v>12.91</v>
      </c>
      <c r="H487" s="97">
        <f>F487*G487</f>
        <v>0.12909999999999999</v>
      </c>
    </row>
    <row r="488" spans="1:157" ht="15.75" thickBot="1">
      <c r="B488" s="161" t="s">
        <v>1943</v>
      </c>
      <c r="C488" s="119" t="s">
        <v>552</v>
      </c>
      <c r="D488" s="121" t="s">
        <v>553</v>
      </c>
      <c r="E488" s="226" t="s">
        <v>345</v>
      </c>
      <c r="F488" s="164">
        <v>0.16</v>
      </c>
      <c r="G488" s="122">
        <v>11.61</v>
      </c>
      <c r="H488" s="123">
        <f>F488*G488</f>
        <v>1.8575999999999999</v>
      </c>
    </row>
    <row r="489" spans="1:157" s="172" customFormat="1" ht="15.75" thickBot="1">
      <c r="A489" s="165"/>
      <c r="B489" s="166"/>
      <c r="C489" s="167"/>
      <c r="D489" s="168"/>
      <c r="E489" s="169"/>
      <c r="F489" s="170"/>
      <c r="G489" s="171"/>
      <c r="H489" s="171"/>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c r="AQ489" s="74"/>
      <c r="AR489" s="74"/>
      <c r="AS489" s="74"/>
      <c r="AT489" s="74"/>
      <c r="AU489" s="74"/>
      <c r="AV489" s="74"/>
      <c r="AW489" s="74"/>
      <c r="AX489" s="74"/>
      <c r="AY489" s="74"/>
      <c r="AZ489" s="74"/>
      <c r="BA489" s="74"/>
      <c r="BB489" s="74"/>
      <c r="BC489" s="74"/>
      <c r="BD489" s="74"/>
      <c r="BE489" s="74"/>
      <c r="BF489" s="74"/>
      <c r="BG489" s="74"/>
      <c r="BH489" s="74"/>
      <c r="BI489" s="74"/>
      <c r="BJ489" s="74"/>
      <c r="BK489" s="74"/>
      <c r="BL489" s="74"/>
      <c r="BM489" s="74"/>
      <c r="BN489" s="74"/>
      <c r="BO489" s="74"/>
      <c r="BP489" s="74"/>
      <c r="BQ489" s="74"/>
      <c r="BR489" s="74"/>
      <c r="BS489" s="74"/>
      <c r="BT489" s="74"/>
      <c r="BU489" s="74"/>
      <c r="BV489" s="74"/>
      <c r="BW489" s="74"/>
      <c r="BX489" s="74"/>
      <c r="BY489" s="74"/>
      <c r="BZ489" s="74"/>
      <c r="CA489" s="74"/>
      <c r="CB489" s="74"/>
      <c r="CC489" s="74"/>
      <c r="CD489" s="74"/>
      <c r="CE489" s="74"/>
      <c r="CF489" s="74"/>
      <c r="CG489" s="74"/>
      <c r="CH489" s="74"/>
      <c r="CI489" s="74"/>
      <c r="CJ489" s="74"/>
      <c r="CK489" s="74"/>
      <c r="CL489" s="74"/>
      <c r="CM489" s="74"/>
      <c r="CN489" s="74"/>
      <c r="CO489" s="74"/>
      <c r="CP489" s="74"/>
      <c r="CQ489" s="74"/>
      <c r="CR489" s="74"/>
      <c r="CS489" s="74"/>
      <c r="CT489" s="74"/>
      <c r="CU489" s="74"/>
      <c r="CV489" s="74"/>
      <c r="CW489" s="74"/>
      <c r="CX489" s="74"/>
      <c r="CY489" s="74"/>
      <c r="CZ489" s="74"/>
      <c r="DA489" s="74"/>
      <c r="DB489" s="74"/>
      <c r="DC489" s="74"/>
      <c r="DD489" s="74"/>
      <c r="DE489" s="74"/>
      <c r="DF489" s="74"/>
      <c r="DG489" s="74"/>
      <c r="DH489" s="74"/>
      <c r="DI489" s="74"/>
      <c r="DJ489" s="74"/>
      <c r="DK489" s="74"/>
      <c r="DL489" s="74"/>
      <c r="DM489" s="74"/>
      <c r="DN489" s="74"/>
      <c r="DO489" s="74"/>
      <c r="DP489" s="74"/>
      <c r="DQ489" s="74"/>
      <c r="DR489" s="74"/>
      <c r="DS489" s="74"/>
      <c r="DT489" s="74"/>
      <c r="DU489" s="74"/>
      <c r="DV489" s="74"/>
      <c r="DW489" s="74"/>
      <c r="DX489" s="74"/>
      <c r="DY489" s="74"/>
      <c r="DZ489" s="74"/>
      <c r="EA489" s="74"/>
      <c r="EB489" s="74"/>
      <c r="EC489" s="74"/>
      <c r="ED489" s="74"/>
      <c r="EE489" s="74"/>
      <c r="EF489" s="74"/>
      <c r="EG489" s="74"/>
      <c r="EH489" s="74"/>
      <c r="EI489" s="74"/>
      <c r="EJ489" s="74"/>
      <c r="EK489" s="74"/>
      <c r="EL489" s="74"/>
      <c r="EM489" s="74"/>
      <c r="EN489" s="74"/>
      <c r="EO489" s="74"/>
      <c r="EP489" s="74"/>
      <c r="EQ489" s="74"/>
      <c r="ER489" s="74"/>
      <c r="ES489" s="74"/>
      <c r="ET489" s="74"/>
      <c r="EU489" s="74"/>
      <c r="EV489" s="74"/>
      <c r="EW489" s="74"/>
      <c r="EX489" s="74"/>
      <c r="EY489" s="74"/>
      <c r="EZ489" s="74"/>
      <c r="FA489" s="74"/>
    </row>
    <row r="490" spans="1:157" ht="15.75">
      <c r="B490" s="154" t="s">
        <v>1531</v>
      </c>
      <c r="C490" s="179">
        <v>6082</v>
      </c>
      <c r="D490" s="225" t="s">
        <v>146</v>
      </c>
      <c r="E490" s="175" t="s">
        <v>18</v>
      </c>
      <c r="F490" s="176"/>
      <c r="G490" s="174"/>
      <c r="H490" s="178">
        <f>SUM(H491:H495)</f>
        <v>12.938499999999999</v>
      </c>
    </row>
    <row r="491" spans="1:157">
      <c r="B491" s="161" t="s">
        <v>1944</v>
      </c>
      <c r="C491" s="98" t="s">
        <v>343</v>
      </c>
      <c r="D491" s="95" t="s">
        <v>344</v>
      </c>
      <c r="E491" s="94" t="s">
        <v>261</v>
      </c>
      <c r="F491" s="162">
        <v>0.4</v>
      </c>
      <c r="G491" s="96">
        <v>15.72</v>
      </c>
      <c r="H491" s="97">
        <f>F491*G491</f>
        <v>6.2880000000000003</v>
      </c>
    </row>
    <row r="492" spans="1:157">
      <c r="B492" s="161" t="s">
        <v>1945</v>
      </c>
      <c r="C492" s="98" t="s">
        <v>259</v>
      </c>
      <c r="D492" s="95" t="s">
        <v>260</v>
      </c>
      <c r="E492" s="94" t="s">
        <v>261</v>
      </c>
      <c r="F492" s="162">
        <v>0.3</v>
      </c>
      <c r="G492" s="96">
        <v>12.91</v>
      </c>
      <c r="H492" s="97">
        <f>F492*G492</f>
        <v>3.8729999999999998</v>
      </c>
    </row>
    <row r="493" spans="1:157">
      <c r="B493" s="161" t="s">
        <v>1946</v>
      </c>
      <c r="C493" s="98" t="s">
        <v>554</v>
      </c>
      <c r="D493" s="95" t="s">
        <v>555</v>
      </c>
      <c r="E493" s="94" t="s">
        <v>21</v>
      </c>
      <c r="F493" s="162">
        <v>1</v>
      </c>
      <c r="G493" s="96">
        <v>0.4</v>
      </c>
      <c r="H493" s="97">
        <f>F493*G493</f>
        <v>0.4</v>
      </c>
    </row>
    <row r="494" spans="1:157">
      <c r="B494" s="161" t="s">
        <v>1947</v>
      </c>
      <c r="C494" s="98" t="s">
        <v>556</v>
      </c>
      <c r="D494" s="95" t="s">
        <v>557</v>
      </c>
      <c r="E494" s="94" t="s">
        <v>345</v>
      </c>
      <c r="F494" s="162">
        <v>0.05</v>
      </c>
      <c r="G494" s="96">
        <v>16.02</v>
      </c>
      <c r="H494" s="97">
        <f>F494*G494</f>
        <v>0.80100000000000005</v>
      </c>
    </row>
    <row r="495" spans="1:157" ht="30.75" thickBot="1">
      <c r="B495" s="161" t="s">
        <v>1948</v>
      </c>
      <c r="C495" s="119" t="s">
        <v>558</v>
      </c>
      <c r="D495" s="121" t="s">
        <v>559</v>
      </c>
      <c r="E495" s="226" t="s">
        <v>345</v>
      </c>
      <c r="F495" s="164">
        <v>7.4999999999999997E-2</v>
      </c>
      <c r="G495" s="122">
        <v>21.02</v>
      </c>
      <c r="H495" s="123">
        <f>F495*G495</f>
        <v>1.5765</v>
      </c>
    </row>
    <row r="496" spans="1:157" s="172" customFormat="1" ht="15.75" thickBot="1">
      <c r="A496" s="165"/>
      <c r="B496" s="166"/>
      <c r="C496" s="167"/>
      <c r="D496" s="168"/>
      <c r="E496" s="169"/>
      <c r="F496" s="170"/>
      <c r="G496" s="171"/>
      <c r="H496" s="171"/>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c r="AQ496" s="74"/>
      <c r="AR496" s="74"/>
      <c r="AS496" s="74"/>
      <c r="AT496" s="74"/>
      <c r="AU496" s="74"/>
      <c r="AV496" s="74"/>
      <c r="AW496" s="74"/>
      <c r="AX496" s="74"/>
      <c r="AY496" s="74"/>
      <c r="AZ496" s="74"/>
      <c r="BA496" s="74"/>
      <c r="BB496" s="74"/>
      <c r="BC496" s="74"/>
      <c r="BD496" s="74"/>
      <c r="BE496" s="74"/>
      <c r="BF496" s="74"/>
      <c r="BG496" s="74"/>
      <c r="BH496" s="74"/>
      <c r="BI496" s="74"/>
      <c r="BJ496" s="74"/>
      <c r="BK496" s="74"/>
      <c r="BL496" s="74"/>
      <c r="BM496" s="74"/>
      <c r="BN496" s="74"/>
      <c r="BO496" s="74"/>
      <c r="BP496" s="74"/>
      <c r="BQ496" s="74"/>
      <c r="BR496" s="74"/>
      <c r="BS496" s="74"/>
      <c r="BT496" s="74"/>
      <c r="BU496" s="74"/>
      <c r="BV496" s="74"/>
      <c r="BW496" s="74"/>
      <c r="BX496" s="74"/>
      <c r="BY496" s="74"/>
      <c r="BZ496" s="74"/>
      <c r="CA496" s="74"/>
      <c r="CB496" s="74"/>
      <c r="CC496" s="74"/>
      <c r="CD496" s="74"/>
      <c r="CE496" s="74"/>
      <c r="CF496" s="74"/>
      <c r="CG496" s="74"/>
      <c r="CH496" s="74"/>
      <c r="CI496" s="74"/>
      <c r="CJ496" s="74"/>
      <c r="CK496" s="74"/>
      <c r="CL496" s="74"/>
      <c r="CM496" s="74"/>
      <c r="CN496" s="74"/>
      <c r="CO496" s="74"/>
      <c r="CP496" s="74"/>
      <c r="CQ496" s="74"/>
      <c r="CR496" s="74"/>
      <c r="CS496" s="74"/>
      <c r="CT496" s="74"/>
      <c r="CU496" s="74"/>
      <c r="CV496" s="74"/>
      <c r="CW496" s="74"/>
      <c r="CX496" s="74"/>
      <c r="CY496" s="74"/>
      <c r="CZ496" s="74"/>
      <c r="DA496" s="74"/>
      <c r="DB496" s="74"/>
      <c r="DC496" s="74"/>
      <c r="DD496" s="74"/>
      <c r="DE496" s="74"/>
      <c r="DF496" s="74"/>
      <c r="DG496" s="74"/>
      <c r="DH496" s="74"/>
      <c r="DI496" s="74"/>
      <c r="DJ496" s="74"/>
      <c r="DK496" s="74"/>
      <c r="DL496" s="74"/>
      <c r="DM496" s="74"/>
      <c r="DN496" s="74"/>
      <c r="DO496" s="74"/>
      <c r="DP496" s="74"/>
      <c r="DQ496" s="74"/>
      <c r="DR496" s="74"/>
      <c r="DS496" s="74"/>
      <c r="DT496" s="74"/>
      <c r="DU496" s="74"/>
      <c r="DV496" s="74"/>
      <c r="DW496" s="74"/>
      <c r="DX496" s="74"/>
      <c r="DY496" s="74"/>
      <c r="DZ496" s="74"/>
      <c r="EA496" s="74"/>
      <c r="EB496" s="74"/>
      <c r="EC496" s="74"/>
      <c r="ED496" s="74"/>
      <c r="EE496" s="74"/>
      <c r="EF496" s="74"/>
      <c r="EG496" s="74"/>
      <c r="EH496" s="74"/>
      <c r="EI496" s="74"/>
      <c r="EJ496" s="74"/>
      <c r="EK496" s="74"/>
      <c r="EL496" s="74"/>
      <c r="EM496" s="74"/>
      <c r="EN496" s="74"/>
      <c r="EO496" s="74"/>
      <c r="EP496" s="74"/>
      <c r="EQ496" s="74"/>
      <c r="ER496" s="74"/>
      <c r="ES496" s="74"/>
      <c r="ET496" s="74"/>
      <c r="EU496" s="74"/>
      <c r="EV496" s="74"/>
      <c r="EW496" s="74"/>
      <c r="EX496" s="74"/>
      <c r="EY496" s="74"/>
      <c r="EZ496" s="74"/>
      <c r="FA496" s="74"/>
    </row>
    <row r="497" spans="1:157" ht="15.75">
      <c r="B497" s="154" t="s">
        <v>1532</v>
      </c>
      <c r="C497" s="179" t="s">
        <v>560</v>
      </c>
      <c r="D497" s="225" t="s">
        <v>561</v>
      </c>
      <c r="E497" s="175" t="s">
        <v>18</v>
      </c>
      <c r="F497" s="176"/>
      <c r="G497" s="174"/>
      <c r="H497" s="178">
        <f>SUM(H498:H502)</f>
        <v>13.534800000000001</v>
      </c>
    </row>
    <row r="498" spans="1:157">
      <c r="B498" s="161" t="s">
        <v>1949</v>
      </c>
      <c r="C498" s="98" t="s">
        <v>343</v>
      </c>
      <c r="D498" s="95" t="s">
        <v>344</v>
      </c>
      <c r="E498" s="94" t="s">
        <v>261</v>
      </c>
      <c r="F498" s="162">
        <v>0.4</v>
      </c>
      <c r="G498" s="96">
        <v>15.72</v>
      </c>
      <c r="H498" s="97">
        <f>F498*G498</f>
        <v>6.2880000000000003</v>
      </c>
    </row>
    <row r="499" spans="1:157">
      <c r="B499" s="161" t="s">
        <v>1950</v>
      </c>
      <c r="C499" s="98" t="s">
        <v>259</v>
      </c>
      <c r="D499" s="95" t="s">
        <v>260</v>
      </c>
      <c r="E499" s="94" t="s">
        <v>261</v>
      </c>
      <c r="F499" s="162">
        <v>0.2</v>
      </c>
      <c r="G499" s="96">
        <v>12.91</v>
      </c>
      <c r="H499" s="97">
        <f>F499*G499</f>
        <v>2.5820000000000003</v>
      </c>
    </row>
    <row r="500" spans="1:157">
      <c r="B500" s="161" t="s">
        <v>1951</v>
      </c>
      <c r="C500" s="98" t="s">
        <v>554</v>
      </c>
      <c r="D500" s="95" t="s">
        <v>555</v>
      </c>
      <c r="E500" s="94" t="s">
        <v>21</v>
      </c>
      <c r="F500" s="162">
        <v>0.4</v>
      </c>
      <c r="G500" s="96">
        <v>0.4</v>
      </c>
      <c r="H500" s="97">
        <f>F500*G500</f>
        <v>0.16000000000000003</v>
      </c>
    </row>
    <row r="501" spans="1:157">
      <c r="B501" s="161" t="s">
        <v>1952</v>
      </c>
      <c r="C501" s="98" t="s">
        <v>556</v>
      </c>
      <c r="D501" s="95" t="s">
        <v>557</v>
      </c>
      <c r="E501" s="94" t="s">
        <v>345</v>
      </c>
      <c r="F501" s="162">
        <v>0.04</v>
      </c>
      <c r="G501" s="96">
        <v>16.02</v>
      </c>
      <c r="H501" s="97">
        <f>F501*G501</f>
        <v>0.64080000000000004</v>
      </c>
    </row>
    <row r="502" spans="1:157" ht="15.75" thickBot="1">
      <c r="B502" s="161" t="s">
        <v>1953</v>
      </c>
      <c r="C502" s="119" t="s">
        <v>562</v>
      </c>
      <c r="D502" s="121" t="s">
        <v>563</v>
      </c>
      <c r="E502" s="226" t="s">
        <v>345</v>
      </c>
      <c r="F502" s="164">
        <v>0.16</v>
      </c>
      <c r="G502" s="122">
        <v>24.15</v>
      </c>
      <c r="H502" s="123">
        <f>F502*G502</f>
        <v>3.8639999999999999</v>
      </c>
    </row>
    <row r="503" spans="1:157" s="172" customFormat="1" ht="15.75" thickBot="1">
      <c r="A503" s="165"/>
      <c r="B503" s="166"/>
      <c r="C503" s="167"/>
      <c r="D503" s="168"/>
      <c r="E503" s="169"/>
      <c r="F503" s="170"/>
      <c r="G503" s="171"/>
      <c r="H503" s="171"/>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c r="AQ503" s="74"/>
      <c r="AR503" s="74"/>
      <c r="AS503" s="74"/>
      <c r="AT503" s="74"/>
      <c r="AU503" s="74"/>
      <c r="AV503" s="74"/>
      <c r="AW503" s="74"/>
      <c r="AX503" s="74"/>
      <c r="AY503" s="74"/>
      <c r="AZ503" s="74"/>
      <c r="BA503" s="74"/>
      <c r="BB503" s="74"/>
      <c r="BC503" s="74"/>
      <c r="BD503" s="74"/>
      <c r="BE503" s="74"/>
      <c r="BF503" s="74"/>
      <c r="BG503" s="74"/>
      <c r="BH503" s="74"/>
      <c r="BI503" s="74"/>
      <c r="BJ503" s="74"/>
      <c r="BK503" s="74"/>
      <c r="BL503" s="74"/>
      <c r="BM503" s="74"/>
      <c r="BN503" s="74"/>
      <c r="BO503" s="74"/>
      <c r="BP503" s="74"/>
      <c r="BQ503" s="74"/>
      <c r="BR503" s="74"/>
      <c r="BS503" s="74"/>
      <c r="BT503" s="74"/>
      <c r="BU503" s="74"/>
      <c r="BV503" s="74"/>
      <c r="BW503" s="74"/>
      <c r="BX503" s="74"/>
      <c r="BY503" s="74"/>
      <c r="BZ503" s="74"/>
      <c r="CA503" s="74"/>
      <c r="CB503" s="74"/>
      <c r="CC503" s="74"/>
      <c r="CD503" s="74"/>
      <c r="CE503" s="74"/>
      <c r="CF503" s="74"/>
      <c r="CG503" s="74"/>
      <c r="CH503" s="74"/>
      <c r="CI503" s="74"/>
      <c r="CJ503" s="74"/>
      <c r="CK503" s="74"/>
      <c r="CL503" s="74"/>
      <c r="CM503" s="74"/>
      <c r="CN503" s="74"/>
      <c r="CO503" s="74"/>
      <c r="CP503" s="74"/>
      <c r="CQ503" s="74"/>
      <c r="CR503" s="74"/>
      <c r="CS503" s="74"/>
      <c r="CT503" s="74"/>
      <c r="CU503" s="74"/>
      <c r="CV503" s="74"/>
      <c r="CW503" s="74"/>
      <c r="CX503" s="74"/>
      <c r="CY503" s="74"/>
      <c r="CZ503" s="74"/>
      <c r="DA503" s="74"/>
      <c r="DB503" s="74"/>
      <c r="DC503" s="74"/>
      <c r="DD503" s="74"/>
      <c r="DE503" s="74"/>
      <c r="DF503" s="74"/>
      <c r="DG503" s="74"/>
      <c r="DH503" s="74"/>
      <c r="DI503" s="74"/>
      <c r="DJ503" s="74"/>
      <c r="DK503" s="74"/>
      <c r="DL503" s="74"/>
      <c r="DM503" s="74"/>
      <c r="DN503" s="74"/>
      <c r="DO503" s="74"/>
      <c r="DP503" s="74"/>
      <c r="DQ503" s="74"/>
      <c r="DR503" s="74"/>
      <c r="DS503" s="74"/>
      <c r="DT503" s="74"/>
      <c r="DU503" s="74"/>
      <c r="DV503" s="74"/>
      <c r="DW503" s="74"/>
      <c r="DX503" s="74"/>
      <c r="DY503" s="74"/>
      <c r="DZ503" s="74"/>
      <c r="EA503" s="74"/>
      <c r="EB503" s="74"/>
      <c r="EC503" s="74"/>
      <c r="ED503" s="74"/>
      <c r="EE503" s="74"/>
      <c r="EF503" s="74"/>
      <c r="EG503" s="74"/>
      <c r="EH503" s="74"/>
      <c r="EI503" s="74"/>
      <c r="EJ503" s="74"/>
      <c r="EK503" s="74"/>
      <c r="EL503" s="74"/>
      <c r="EM503" s="74"/>
      <c r="EN503" s="74"/>
      <c r="EO503" s="74"/>
      <c r="EP503" s="74"/>
      <c r="EQ503" s="74"/>
      <c r="ER503" s="74"/>
      <c r="ES503" s="74"/>
      <c r="ET503" s="74"/>
      <c r="EU503" s="74"/>
      <c r="EV503" s="74"/>
      <c r="EW503" s="74"/>
      <c r="EX503" s="74"/>
      <c r="EY503" s="74"/>
      <c r="EZ503" s="74"/>
      <c r="FA503" s="74"/>
    </row>
    <row r="504" spans="1:157" ht="31.5">
      <c r="B504" s="154" t="s">
        <v>1533</v>
      </c>
      <c r="C504" s="179" t="s">
        <v>147</v>
      </c>
      <c r="D504" s="225" t="s">
        <v>148</v>
      </c>
      <c r="E504" s="175" t="s">
        <v>18</v>
      </c>
      <c r="F504" s="176"/>
      <c r="G504" s="174"/>
      <c r="H504" s="178">
        <f>SUM(H505:H508)</f>
        <v>8.6448900000000002</v>
      </c>
    </row>
    <row r="505" spans="1:157">
      <c r="B505" s="161" t="s">
        <v>1954</v>
      </c>
      <c r="C505" s="98" t="s">
        <v>343</v>
      </c>
      <c r="D505" s="95" t="s">
        <v>344</v>
      </c>
      <c r="E505" s="94" t="s">
        <v>261</v>
      </c>
      <c r="F505" s="162">
        <v>0.312</v>
      </c>
      <c r="G505" s="96">
        <v>15.72</v>
      </c>
      <c r="H505" s="97">
        <f>F505*G505</f>
        <v>4.9046400000000006</v>
      </c>
    </row>
    <row r="506" spans="1:157">
      <c r="B506" s="161" t="s">
        <v>1955</v>
      </c>
      <c r="C506" s="98" t="s">
        <v>259</v>
      </c>
      <c r="D506" s="95" t="s">
        <v>260</v>
      </c>
      <c r="E506" s="94" t="s">
        <v>261</v>
      </c>
      <c r="F506" s="162">
        <v>0.114</v>
      </c>
      <c r="G506" s="96">
        <v>12.91</v>
      </c>
      <c r="H506" s="97">
        <f>F506*G506</f>
        <v>1.47174</v>
      </c>
    </row>
    <row r="507" spans="1:157">
      <c r="B507" s="161" t="s">
        <v>1956</v>
      </c>
      <c r="C507" s="98" t="s">
        <v>554</v>
      </c>
      <c r="D507" s="95" t="s">
        <v>555</v>
      </c>
      <c r="E507" s="94" t="s">
        <v>21</v>
      </c>
      <c r="F507" s="162">
        <v>0.06</v>
      </c>
      <c r="G507" s="96">
        <v>0.4</v>
      </c>
      <c r="H507" s="97">
        <f>F507*G507</f>
        <v>2.4E-2</v>
      </c>
    </row>
    <row r="508" spans="1:157" ht="15.75" thickBot="1">
      <c r="B508" s="161" t="s">
        <v>1957</v>
      </c>
      <c r="C508" s="119" t="s">
        <v>564</v>
      </c>
      <c r="D508" s="121" t="s">
        <v>565</v>
      </c>
      <c r="E508" s="226" t="s">
        <v>566</v>
      </c>
      <c r="F508" s="164">
        <v>4.8899999999999999E-2</v>
      </c>
      <c r="G508" s="122">
        <v>45.9</v>
      </c>
      <c r="H508" s="123">
        <f>F508*G508</f>
        <v>2.24451</v>
      </c>
    </row>
    <row r="509" spans="1:157" s="172" customFormat="1" ht="16.5" thickBot="1">
      <c r="A509" s="165"/>
      <c r="B509" s="166"/>
      <c r="C509" s="253"/>
      <c r="D509" s="255"/>
      <c r="E509" s="214"/>
      <c r="F509" s="170"/>
      <c r="G509" s="171"/>
      <c r="H509" s="171"/>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c r="AR509" s="74"/>
      <c r="AS509" s="74"/>
      <c r="AT509" s="74"/>
      <c r="AU509" s="74"/>
      <c r="AV509" s="74"/>
      <c r="AW509" s="74"/>
      <c r="AX509" s="74"/>
      <c r="AY509" s="74"/>
      <c r="AZ509" s="74"/>
      <c r="BA509" s="74"/>
      <c r="BB509" s="74"/>
      <c r="BC509" s="74"/>
      <c r="BD509" s="74"/>
      <c r="BE509" s="74"/>
      <c r="BF509" s="74"/>
      <c r="BG509" s="74"/>
      <c r="BH509" s="74"/>
      <c r="BI509" s="74"/>
      <c r="BJ509" s="74"/>
      <c r="BK509" s="74"/>
      <c r="BL509" s="74"/>
      <c r="BM509" s="74"/>
      <c r="BN509" s="74"/>
      <c r="BO509" s="74"/>
      <c r="BP509" s="74"/>
      <c r="BQ509" s="74"/>
      <c r="BR509" s="74"/>
      <c r="BS509" s="74"/>
      <c r="BT509" s="74"/>
      <c r="BU509" s="74"/>
      <c r="BV509" s="74"/>
      <c r="BW509" s="74"/>
      <c r="BX509" s="74"/>
      <c r="BY509" s="74"/>
      <c r="BZ509" s="74"/>
      <c r="CA509" s="74"/>
      <c r="CB509" s="74"/>
      <c r="CC509" s="74"/>
      <c r="CD509" s="74"/>
      <c r="CE509" s="74"/>
      <c r="CF509" s="74"/>
      <c r="CG509" s="74"/>
      <c r="CH509" s="74"/>
      <c r="CI509" s="74"/>
      <c r="CJ509" s="74"/>
      <c r="CK509" s="74"/>
      <c r="CL509" s="74"/>
      <c r="CM509" s="74"/>
      <c r="CN509" s="74"/>
      <c r="CO509" s="74"/>
      <c r="CP509" s="74"/>
      <c r="CQ509" s="74"/>
      <c r="CR509" s="74"/>
      <c r="CS509" s="74"/>
      <c r="CT509" s="74"/>
      <c r="CU509" s="74"/>
      <c r="CV509" s="74"/>
      <c r="CW509" s="74"/>
      <c r="CX509" s="74"/>
      <c r="CY509" s="74"/>
      <c r="CZ509" s="74"/>
      <c r="DA509" s="74"/>
      <c r="DB509" s="74"/>
      <c r="DC509" s="74"/>
      <c r="DD509" s="74"/>
      <c r="DE509" s="74"/>
      <c r="DF509" s="74"/>
      <c r="DG509" s="74"/>
      <c r="DH509" s="74"/>
      <c r="DI509" s="74"/>
      <c r="DJ509" s="74"/>
      <c r="DK509" s="74"/>
      <c r="DL509" s="74"/>
      <c r="DM509" s="74"/>
      <c r="DN509" s="74"/>
      <c r="DO509" s="74"/>
      <c r="DP509" s="74"/>
      <c r="DQ509" s="74"/>
      <c r="DR509" s="74"/>
      <c r="DS509" s="74"/>
      <c r="DT509" s="74"/>
      <c r="DU509" s="74"/>
      <c r="DV509" s="74"/>
      <c r="DW509" s="74"/>
      <c r="DX509" s="74"/>
      <c r="DY509" s="74"/>
      <c r="DZ509" s="74"/>
      <c r="EA509" s="74"/>
      <c r="EB509" s="74"/>
      <c r="EC509" s="74"/>
      <c r="ED509" s="74"/>
      <c r="EE509" s="74"/>
      <c r="EF509" s="74"/>
      <c r="EG509" s="74"/>
      <c r="EH509" s="74"/>
      <c r="EI509" s="74"/>
      <c r="EJ509" s="74"/>
      <c r="EK509" s="74"/>
      <c r="EL509" s="74"/>
      <c r="EM509" s="74"/>
      <c r="EN509" s="74"/>
      <c r="EO509" s="74"/>
      <c r="EP509" s="74"/>
      <c r="EQ509" s="74"/>
      <c r="ER509" s="74"/>
      <c r="ES509" s="74"/>
      <c r="ET509" s="74"/>
      <c r="EU509" s="74"/>
      <c r="EV509" s="74"/>
      <c r="EW509" s="74"/>
      <c r="EX509" s="74"/>
      <c r="EY509" s="74"/>
      <c r="EZ509" s="74"/>
      <c r="FA509" s="74"/>
    </row>
    <row r="510" spans="1:157" ht="31.5">
      <c r="B510" s="154" t="s">
        <v>1534</v>
      </c>
      <c r="C510" s="179" t="s">
        <v>149</v>
      </c>
      <c r="D510" s="225" t="s">
        <v>567</v>
      </c>
      <c r="E510" s="175" t="s">
        <v>18</v>
      </c>
      <c r="F510" s="176"/>
      <c r="G510" s="174"/>
      <c r="H510" s="178">
        <f>SUM(H511:H514)</f>
        <v>16.02112</v>
      </c>
    </row>
    <row r="511" spans="1:157">
      <c r="B511" s="161" t="s">
        <v>1958</v>
      </c>
      <c r="C511" s="98" t="s">
        <v>343</v>
      </c>
      <c r="D511" s="95" t="s">
        <v>344</v>
      </c>
      <c r="E511" s="94" t="s">
        <v>261</v>
      </c>
      <c r="F511" s="162">
        <v>0.67200000000000004</v>
      </c>
      <c r="G511" s="96">
        <v>15.72</v>
      </c>
      <c r="H511" s="97">
        <f>F511*G511</f>
        <v>10.563840000000001</v>
      </c>
    </row>
    <row r="512" spans="1:157">
      <c r="B512" s="161" t="s">
        <v>1959</v>
      </c>
      <c r="C512" s="98" t="s">
        <v>259</v>
      </c>
      <c r="D512" s="95" t="s">
        <v>260</v>
      </c>
      <c r="E512" s="94" t="s">
        <v>261</v>
      </c>
      <c r="F512" s="162">
        <v>0.247</v>
      </c>
      <c r="G512" s="96">
        <v>12.91</v>
      </c>
      <c r="H512" s="97">
        <f>F512*G512</f>
        <v>3.1887699999999999</v>
      </c>
    </row>
    <row r="513" spans="1:157">
      <c r="B513" s="161" t="s">
        <v>1960</v>
      </c>
      <c r="C513" s="98" t="s">
        <v>554</v>
      </c>
      <c r="D513" s="95" t="s">
        <v>555</v>
      </c>
      <c r="E513" s="94" t="s">
        <v>21</v>
      </c>
      <c r="F513" s="162">
        <v>0.06</v>
      </c>
      <c r="G513" s="96">
        <v>0.4</v>
      </c>
      <c r="H513" s="97">
        <f>F513*G513</f>
        <v>2.4E-2</v>
      </c>
    </row>
    <row r="514" spans="1:157" ht="15.75" thickBot="1">
      <c r="B514" s="161" t="s">
        <v>1961</v>
      </c>
      <c r="C514" s="119" t="s">
        <v>564</v>
      </c>
      <c r="D514" s="121" t="s">
        <v>565</v>
      </c>
      <c r="E514" s="226" t="s">
        <v>566</v>
      </c>
      <c r="F514" s="164">
        <v>4.8899999999999999E-2</v>
      </c>
      <c r="G514" s="122">
        <v>45.9</v>
      </c>
      <c r="H514" s="123">
        <f>F514*G514</f>
        <v>2.24451</v>
      </c>
    </row>
    <row r="515" spans="1:157" s="172" customFormat="1" ht="16.5" thickBot="1">
      <c r="A515" s="165"/>
      <c r="B515" s="166"/>
      <c r="C515" s="253"/>
      <c r="D515" s="255"/>
      <c r="E515" s="214"/>
      <c r="F515" s="170"/>
      <c r="G515" s="171"/>
      <c r="H515" s="171"/>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c r="AN515" s="74"/>
      <c r="AO515" s="74"/>
      <c r="AP515" s="74"/>
      <c r="AQ515" s="74"/>
      <c r="AR515" s="74"/>
      <c r="AS515" s="74"/>
      <c r="AT515" s="74"/>
      <c r="AU515" s="74"/>
      <c r="AV515" s="74"/>
      <c r="AW515" s="74"/>
      <c r="AX515" s="74"/>
      <c r="AY515" s="74"/>
      <c r="AZ515" s="74"/>
      <c r="BA515" s="74"/>
      <c r="BB515" s="74"/>
      <c r="BC515" s="74"/>
      <c r="BD515" s="74"/>
      <c r="BE515" s="74"/>
      <c r="BF515" s="74"/>
      <c r="BG515" s="74"/>
      <c r="BH515" s="74"/>
      <c r="BI515" s="74"/>
      <c r="BJ515" s="74"/>
      <c r="BK515" s="74"/>
      <c r="BL515" s="74"/>
      <c r="BM515" s="74"/>
      <c r="BN515" s="74"/>
      <c r="BO515" s="74"/>
      <c r="BP515" s="74"/>
      <c r="BQ515" s="74"/>
      <c r="BR515" s="74"/>
      <c r="BS515" s="74"/>
      <c r="BT515" s="74"/>
      <c r="BU515" s="74"/>
      <c r="BV515" s="74"/>
      <c r="BW515" s="74"/>
      <c r="BX515" s="74"/>
      <c r="BY515" s="74"/>
      <c r="BZ515" s="74"/>
      <c r="CA515" s="74"/>
      <c r="CB515" s="74"/>
      <c r="CC515" s="74"/>
      <c r="CD515" s="74"/>
      <c r="CE515" s="74"/>
      <c r="CF515" s="74"/>
      <c r="CG515" s="74"/>
      <c r="CH515" s="74"/>
      <c r="CI515" s="74"/>
      <c r="CJ515" s="74"/>
      <c r="CK515" s="74"/>
      <c r="CL515" s="74"/>
      <c r="CM515" s="74"/>
      <c r="CN515" s="74"/>
      <c r="CO515" s="74"/>
      <c r="CP515" s="74"/>
      <c r="CQ515" s="74"/>
      <c r="CR515" s="74"/>
      <c r="CS515" s="74"/>
      <c r="CT515" s="74"/>
      <c r="CU515" s="74"/>
      <c r="CV515" s="74"/>
      <c r="CW515" s="74"/>
      <c r="CX515" s="74"/>
      <c r="CY515" s="74"/>
      <c r="CZ515" s="74"/>
      <c r="DA515" s="74"/>
      <c r="DB515" s="74"/>
      <c r="DC515" s="74"/>
      <c r="DD515" s="74"/>
      <c r="DE515" s="74"/>
      <c r="DF515" s="74"/>
      <c r="DG515" s="74"/>
      <c r="DH515" s="74"/>
      <c r="DI515" s="74"/>
      <c r="DJ515" s="74"/>
      <c r="DK515" s="74"/>
      <c r="DL515" s="74"/>
      <c r="DM515" s="74"/>
      <c r="DN515" s="74"/>
      <c r="DO515" s="74"/>
      <c r="DP515" s="74"/>
      <c r="DQ515" s="74"/>
      <c r="DR515" s="74"/>
      <c r="DS515" s="74"/>
      <c r="DT515" s="74"/>
      <c r="DU515" s="74"/>
      <c r="DV515" s="74"/>
      <c r="DW515" s="74"/>
      <c r="DX515" s="74"/>
      <c r="DY515" s="74"/>
      <c r="DZ515" s="74"/>
      <c r="EA515" s="74"/>
      <c r="EB515" s="74"/>
      <c r="EC515" s="74"/>
      <c r="ED515" s="74"/>
      <c r="EE515" s="74"/>
      <c r="EF515" s="74"/>
      <c r="EG515" s="74"/>
      <c r="EH515" s="74"/>
      <c r="EI515" s="74"/>
      <c r="EJ515" s="74"/>
      <c r="EK515" s="74"/>
      <c r="EL515" s="74"/>
      <c r="EM515" s="74"/>
      <c r="EN515" s="74"/>
      <c r="EO515" s="74"/>
      <c r="EP515" s="74"/>
      <c r="EQ515" s="74"/>
      <c r="ER515" s="74"/>
      <c r="ES515" s="74"/>
      <c r="ET515" s="74"/>
      <c r="EU515" s="74"/>
      <c r="EV515" s="74"/>
      <c r="EW515" s="74"/>
      <c r="EX515" s="74"/>
      <c r="EY515" s="74"/>
      <c r="EZ515" s="74"/>
      <c r="FA515" s="74"/>
    </row>
    <row r="516" spans="1:157" ht="31.5">
      <c r="B516" s="154" t="s">
        <v>1535</v>
      </c>
      <c r="C516" s="179" t="s">
        <v>151</v>
      </c>
      <c r="D516" s="225" t="s">
        <v>152</v>
      </c>
      <c r="E516" s="175" t="s">
        <v>18</v>
      </c>
      <c r="F516" s="176"/>
      <c r="G516" s="174"/>
      <c r="H516" s="178">
        <f>SUM(H517:H519)</f>
        <v>7.1677800000000005</v>
      </c>
    </row>
    <row r="517" spans="1:157">
      <c r="B517" s="161" t="s">
        <v>1962</v>
      </c>
      <c r="C517" s="98" t="s">
        <v>343</v>
      </c>
      <c r="D517" s="95" t="s">
        <v>344</v>
      </c>
      <c r="E517" s="94" t="s">
        <v>261</v>
      </c>
      <c r="F517" s="162">
        <v>0.13</v>
      </c>
      <c r="G517" s="96">
        <v>15.72</v>
      </c>
      <c r="H517" s="97">
        <f>F517*G517</f>
        <v>2.0436000000000001</v>
      </c>
    </row>
    <row r="518" spans="1:157">
      <c r="B518" s="161" t="s">
        <v>1963</v>
      </c>
      <c r="C518" s="98" t="s">
        <v>259</v>
      </c>
      <c r="D518" s="95" t="s">
        <v>260</v>
      </c>
      <c r="E518" s="94" t="s">
        <v>261</v>
      </c>
      <c r="F518" s="162">
        <v>4.8000000000000001E-2</v>
      </c>
      <c r="G518" s="96">
        <v>12.91</v>
      </c>
      <c r="H518" s="97">
        <f>F518*G518</f>
        <v>0.61968000000000001</v>
      </c>
    </row>
    <row r="519" spans="1:157" ht="15.75" thickBot="1">
      <c r="B519" s="161" t="s">
        <v>1964</v>
      </c>
      <c r="C519" s="119" t="s">
        <v>568</v>
      </c>
      <c r="D519" s="121" t="s">
        <v>569</v>
      </c>
      <c r="E519" s="226" t="s">
        <v>345</v>
      </c>
      <c r="F519" s="164">
        <v>0.33</v>
      </c>
      <c r="G519" s="122">
        <v>13.65</v>
      </c>
      <c r="H519" s="123">
        <f>F519*G519</f>
        <v>4.5045000000000002</v>
      </c>
    </row>
    <row r="520" spans="1:157" s="172" customFormat="1" ht="16.5" thickBot="1">
      <c r="A520" s="165"/>
      <c r="B520" s="166"/>
      <c r="C520" s="253"/>
      <c r="D520" s="255"/>
      <c r="E520" s="214"/>
      <c r="F520" s="170"/>
      <c r="G520" s="171"/>
      <c r="H520" s="171"/>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c r="AN520" s="74"/>
      <c r="AO520" s="74"/>
      <c r="AP520" s="74"/>
      <c r="AQ520" s="74"/>
      <c r="AR520" s="74"/>
      <c r="AS520" s="74"/>
      <c r="AT520" s="74"/>
      <c r="AU520" s="74"/>
      <c r="AV520" s="74"/>
      <c r="AW520" s="74"/>
      <c r="AX520" s="74"/>
      <c r="AY520" s="74"/>
      <c r="AZ520" s="74"/>
      <c r="BA520" s="74"/>
      <c r="BB520" s="74"/>
      <c r="BC520" s="74"/>
      <c r="BD520" s="74"/>
      <c r="BE520" s="74"/>
      <c r="BF520" s="74"/>
      <c r="BG520" s="74"/>
      <c r="BH520" s="74"/>
      <c r="BI520" s="74"/>
      <c r="BJ520" s="74"/>
      <c r="BK520" s="74"/>
      <c r="BL520" s="74"/>
      <c r="BM520" s="74"/>
      <c r="BN520" s="74"/>
      <c r="BO520" s="74"/>
      <c r="BP520" s="74"/>
      <c r="BQ520" s="74"/>
      <c r="BR520" s="74"/>
      <c r="BS520" s="74"/>
      <c r="BT520" s="74"/>
      <c r="BU520" s="74"/>
      <c r="BV520" s="74"/>
      <c r="BW520" s="74"/>
      <c r="BX520" s="74"/>
      <c r="BY520" s="74"/>
      <c r="BZ520" s="74"/>
      <c r="CA520" s="74"/>
      <c r="CB520" s="74"/>
      <c r="CC520" s="74"/>
      <c r="CD520" s="74"/>
      <c r="CE520" s="74"/>
      <c r="CF520" s="74"/>
      <c r="CG520" s="74"/>
      <c r="CH520" s="74"/>
      <c r="CI520" s="74"/>
      <c r="CJ520" s="74"/>
      <c r="CK520" s="74"/>
      <c r="CL520" s="74"/>
      <c r="CM520" s="74"/>
      <c r="CN520" s="74"/>
      <c r="CO520" s="74"/>
      <c r="CP520" s="74"/>
      <c r="CQ520" s="74"/>
      <c r="CR520" s="74"/>
      <c r="CS520" s="74"/>
      <c r="CT520" s="74"/>
      <c r="CU520" s="74"/>
      <c r="CV520" s="74"/>
      <c r="CW520" s="74"/>
      <c r="CX520" s="74"/>
      <c r="CY520" s="74"/>
      <c r="CZ520" s="74"/>
      <c r="DA520" s="74"/>
      <c r="DB520" s="74"/>
      <c r="DC520" s="74"/>
      <c r="DD520" s="74"/>
      <c r="DE520" s="74"/>
      <c r="DF520" s="74"/>
      <c r="DG520" s="74"/>
      <c r="DH520" s="74"/>
      <c r="DI520" s="74"/>
      <c r="DJ520" s="74"/>
      <c r="DK520" s="74"/>
      <c r="DL520" s="74"/>
      <c r="DM520" s="74"/>
      <c r="DN520" s="74"/>
      <c r="DO520" s="74"/>
      <c r="DP520" s="74"/>
      <c r="DQ520" s="74"/>
      <c r="DR520" s="74"/>
      <c r="DS520" s="74"/>
      <c r="DT520" s="74"/>
      <c r="DU520" s="74"/>
      <c r="DV520" s="74"/>
      <c r="DW520" s="74"/>
      <c r="DX520" s="74"/>
      <c r="DY520" s="74"/>
      <c r="DZ520" s="74"/>
      <c r="EA520" s="74"/>
      <c r="EB520" s="74"/>
      <c r="EC520" s="74"/>
      <c r="ED520" s="74"/>
      <c r="EE520" s="74"/>
      <c r="EF520" s="74"/>
      <c r="EG520" s="74"/>
      <c r="EH520" s="74"/>
      <c r="EI520" s="74"/>
      <c r="EJ520" s="74"/>
      <c r="EK520" s="74"/>
      <c r="EL520" s="74"/>
      <c r="EM520" s="74"/>
      <c r="EN520" s="74"/>
      <c r="EO520" s="74"/>
      <c r="EP520" s="74"/>
      <c r="EQ520" s="74"/>
      <c r="ER520" s="74"/>
      <c r="ES520" s="74"/>
      <c r="ET520" s="74"/>
      <c r="EU520" s="74"/>
      <c r="EV520" s="74"/>
      <c r="EW520" s="74"/>
      <c r="EX520" s="74"/>
      <c r="EY520" s="74"/>
      <c r="EZ520" s="74"/>
      <c r="FA520" s="74"/>
    </row>
    <row r="521" spans="1:157" ht="31.5">
      <c r="B521" s="154" t="s">
        <v>1536</v>
      </c>
      <c r="C521" s="179" t="s">
        <v>153</v>
      </c>
      <c r="D521" s="225" t="s">
        <v>154</v>
      </c>
      <c r="E521" s="175" t="s">
        <v>18</v>
      </c>
      <c r="F521" s="176"/>
      <c r="G521" s="174"/>
      <c r="H521" s="178">
        <f>SUM(H522:H524)</f>
        <v>7.9773200000000006</v>
      </c>
    </row>
    <row r="522" spans="1:157">
      <c r="B522" s="161" t="s">
        <v>1965</v>
      </c>
      <c r="C522" s="98" t="s">
        <v>343</v>
      </c>
      <c r="D522" s="95" t="s">
        <v>344</v>
      </c>
      <c r="E522" s="94" t="s">
        <v>261</v>
      </c>
      <c r="F522" s="162">
        <v>0.17</v>
      </c>
      <c r="G522" s="96">
        <v>15.72</v>
      </c>
      <c r="H522" s="97">
        <f>F522*G522</f>
        <v>2.6724000000000001</v>
      </c>
    </row>
    <row r="523" spans="1:157">
      <c r="B523" s="161" t="s">
        <v>1966</v>
      </c>
      <c r="C523" s="98" t="s">
        <v>259</v>
      </c>
      <c r="D523" s="95" t="s">
        <v>260</v>
      </c>
      <c r="E523" s="94" t="s">
        <v>261</v>
      </c>
      <c r="F523" s="162">
        <v>6.2E-2</v>
      </c>
      <c r="G523" s="96">
        <v>12.91</v>
      </c>
      <c r="H523" s="97">
        <f>F523*G523</f>
        <v>0.80042000000000002</v>
      </c>
    </row>
    <row r="524" spans="1:157" ht="15.75" thickBot="1">
      <c r="B524" s="161" t="s">
        <v>1967</v>
      </c>
      <c r="C524" s="119" t="s">
        <v>568</v>
      </c>
      <c r="D524" s="121" t="s">
        <v>569</v>
      </c>
      <c r="E524" s="226" t="s">
        <v>345</v>
      </c>
      <c r="F524" s="164">
        <v>0.33</v>
      </c>
      <c r="G524" s="122">
        <v>13.65</v>
      </c>
      <c r="H524" s="123">
        <f>F524*G524</f>
        <v>4.5045000000000002</v>
      </c>
    </row>
    <row r="525" spans="1:157" s="172" customFormat="1" ht="16.5" thickBot="1">
      <c r="A525" s="165"/>
      <c r="B525" s="166"/>
      <c r="C525" s="253"/>
      <c r="D525" s="255"/>
      <c r="E525" s="214"/>
      <c r="F525" s="170"/>
      <c r="G525" s="171"/>
      <c r="H525" s="171"/>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c r="AN525" s="74"/>
      <c r="AO525" s="74"/>
      <c r="AP525" s="74"/>
      <c r="AQ525" s="74"/>
      <c r="AR525" s="74"/>
      <c r="AS525" s="74"/>
      <c r="AT525" s="74"/>
      <c r="AU525" s="74"/>
      <c r="AV525" s="74"/>
      <c r="AW525" s="74"/>
      <c r="AX525" s="74"/>
      <c r="AY525" s="74"/>
      <c r="AZ525" s="74"/>
      <c r="BA525" s="74"/>
      <c r="BB525" s="74"/>
      <c r="BC525" s="74"/>
      <c r="BD525" s="74"/>
      <c r="BE525" s="74"/>
      <c r="BF525" s="74"/>
      <c r="BG525" s="74"/>
      <c r="BH525" s="74"/>
      <c r="BI525" s="74"/>
      <c r="BJ525" s="74"/>
      <c r="BK525" s="74"/>
      <c r="BL525" s="74"/>
      <c r="BM525" s="74"/>
      <c r="BN525" s="74"/>
      <c r="BO525" s="74"/>
      <c r="BP525" s="74"/>
      <c r="BQ525" s="74"/>
      <c r="BR525" s="74"/>
      <c r="BS525" s="74"/>
      <c r="BT525" s="74"/>
      <c r="BU525" s="74"/>
      <c r="BV525" s="74"/>
      <c r="BW525" s="74"/>
      <c r="BX525" s="74"/>
      <c r="BY525" s="74"/>
      <c r="BZ525" s="74"/>
      <c r="CA525" s="74"/>
      <c r="CB525" s="74"/>
      <c r="CC525" s="74"/>
      <c r="CD525" s="74"/>
      <c r="CE525" s="74"/>
      <c r="CF525" s="74"/>
      <c r="CG525" s="74"/>
      <c r="CH525" s="74"/>
      <c r="CI525" s="74"/>
      <c r="CJ525" s="74"/>
      <c r="CK525" s="74"/>
      <c r="CL525" s="74"/>
      <c r="CM525" s="74"/>
      <c r="CN525" s="74"/>
      <c r="CO525" s="74"/>
      <c r="CP525" s="74"/>
      <c r="CQ525" s="74"/>
      <c r="CR525" s="74"/>
      <c r="CS525" s="74"/>
      <c r="CT525" s="74"/>
      <c r="CU525" s="74"/>
      <c r="CV525" s="74"/>
      <c r="CW525" s="74"/>
      <c r="CX525" s="74"/>
      <c r="CY525" s="74"/>
      <c r="CZ525" s="74"/>
      <c r="DA525" s="74"/>
      <c r="DB525" s="74"/>
      <c r="DC525" s="74"/>
      <c r="DD525" s="74"/>
      <c r="DE525" s="74"/>
      <c r="DF525" s="74"/>
      <c r="DG525" s="74"/>
      <c r="DH525" s="74"/>
      <c r="DI525" s="74"/>
      <c r="DJ525" s="74"/>
      <c r="DK525" s="74"/>
      <c r="DL525" s="74"/>
      <c r="DM525" s="74"/>
      <c r="DN525" s="74"/>
      <c r="DO525" s="74"/>
      <c r="DP525" s="74"/>
      <c r="DQ525" s="74"/>
      <c r="DR525" s="74"/>
      <c r="DS525" s="74"/>
      <c r="DT525" s="74"/>
      <c r="DU525" s="74"/>
      <c r="DV525" s="74"/>
      <c r="DW525" s="74"/>
      <c r="DX525" s="74"/>
      <c r="DY525" s="74"/>
      <c r="DZ525" s="74"/>
      <c r="EA525" s="74"/>
      <c r="EB525" s="74"/>
      <c r="EC525" s="74"/>
      <c r="ED525" s="74"/>
      <c r="EE525" s="74"/>
      <c r="EF525" s="74"/>
      <c r="EG525" s="74"/>
      <c r="EH525" s="74"/>
      <c r="EI525" s="74"/>
      <c r="EJ525" s="74"/>
      <c r="EK525" s="74"/>
      <c r="EL525" s="74"/>
      <c r="EM525" s="74"/>
      <c r="EN525" s="74"/>
      <c r="EO525" s="74"/>
      <c r="EP525" s="74"/>
      <c r="EQ525" s="74"/>
      <c r="ER525" s="74"/>
      <c r="ES525" s="74"/>
      <c r="ET525" s="74"/>
      <c r="EU525" s="74"/>
      <c r="EV525" s="74"/>
      <c r="EW525" s="74"/>
      <c r="EX525" s="74"/>
      <c r="EY525" s="74"/>
      <c r="EZ525" s="74"/>
      <c r="FA525" s="74"/>
    </row>
    <row r="526" spans="1:157" s="229" customFormat="1" ht="31.5">
      <c r="B526" s="154" t="s">
        <v>1537</v>
      </c>
      <c r="C526" s="179" t="s">
        <v>662</v>
      </c>
      <c r="D526" s="225" t="s">
        <v>155</v>
      </c>
      <c r="E526" s="175" t="s">
        <v>18</v>
      </c>
      <c r="F526" s="176"/>
      <c r="G526" s="174"/>
      <c r="H526" s="178">
        <f>SUM(H527:H530)</f>
        <v>9.8879280000000005</v>
      </c>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c r="AN526" s="74"/>
      <c r="AO526" s="74"/>
      <c r="AP526" s="74"/>
      <c r="AQ526" s="74"/>
      <c r="AR526" s="74"/>
      <c r="AS526" s="74"/>
      <c r="AT526" s="74"/>
      <c r="AU526" s="74"/>
      <c r="AV526" s="74"/>
      <c r="AW526" s="74"/>
      <c r="AX526" s="74"/>
      <c r="AY526" s="74"/>
      <c r="AZ526" s="74"/>
      <c r="BA526" s="74"/>
      <c r="BB526" s="74"/>
      <c r="BC526" s="74"/>
      <c r="BD526" s="74"/>
      <c r="BE526" s="74"/>
      <c r="BF526" s="74"/>
      <c r="BG526" s="74"/>
      <c r="BH526" s="74"/>
      <c r="BI526" s="74"/>
      <c r="BJ526" s="74"/>
      <c r="BK526" s="74"/>
      <c r="BL526" s="74"/>
      <c r="BM526" s="74"/>
      <c r="BN526" s="74"/>
      <c r="BO526" s="74"/>
      <c r="BP526" s="74"/>
      <c r="BQ526" s="74"/>
      <c r="BR526" s="74"/>
      <c r="BS526" s="74"/>
      <c r="BT526" s="74"/>
      <c r="BU526" s="74"/>
      <c r="BV526" s="74"/>
      <c r="BW526" s="74"/>
      <c r="BX526" s="74"/>
      <c r="BY526" s="74"/>
      <c r="BZ526" s="74"/>
      <c r="CA526" s="74"/>
      <c r="CB526" s="74"/>
      <c r="CC526" s="74"/>
      <c r="CD526" s="74"/>
      <c r="CE526" s="74"/>
      <c r="CF526" s="74"/>
      <c r="CG526" s="74"/>
      <c r="CH526" s="74"/>
      <c r="CI526" s="74"/>
      <c r="CJ526" s="74"/>
      <c r="CK526" s="74"/>
      <c r="CL526" s="74"/>
      <c r="CM526" s="74"/>
      <c r="CN526" s="74"/>
      <c r="CO526" s="74"/>
      <c r="CP526" s="74"/>
      <c r="CQ526" s="74"/>
      <c r="CR526" s="74"/>
      <c r="CS526" s="74"/>
      <c r="CT526" s="74"/>
      <c r="CU526" s="74"/>
      <c r="CV526" s="74"/>
      <c r="CW526" s="74"/>
      <c r="CX526" s="74"/>
      <c r="CY526" s="74"/>
      <c r="CZ526" s="74"/>
      <c r="DA526" s="74"/>
      <c r="DB526" s="74"/>
      <c r="DC526" s="74"/>
      <c r="DD526" s="74"/>
      <c r="DE526" s="74"/>
      <c r="DF526" s="74"/>
      <c r="DG526" s="74"/>
      <c r="DH526" s="74"/>
      <c r="DI526" s="74"/>
      <c r="DJ526" s="74"/>
      <c r="DK526" s="74"/>
      <c r="DL526" s="74"/>
      <c r="DM526" s="74"/>
      <c r="DN526" s="74"/>
      <c r="DO526" s="74"/>
      <c r="DP526" s="74"/>
      <c r="DQ526" s="74"/>
      <c r="DR526" s="74"/>
      <c r="DS526" s="74"/>
      <c r="DT526" s="74"/>
      <c r="DU526" s="74"/>
      <c r="DV526" s="74"/>
      <c r="DW526" s="74"/>
      <c r="DX526" s="74"/>
      <c r="DY526" s="74"/>
      <c r="DZ526" s="74"/>
      <c r="EA526" s="74"/>
      <c r="EB526" s="74"/>
      <c r="EC526" s="74"/>
      <c r="ED526" s="74"/>
      <c r="EE526" s="74"/>
      <c r="EF526" s="74"/>
      <c r="EG526" s="74"/>
      <c r="EH526" s="74"/>
      <c r="EI526" s="74"/>
      <c r="EJ526" s="74"/>
      <c r="EK526" s="74"/>
      <c r="EL526" s="74"/>
      <c r="EM526" s="74"/>
      <c r="EN526" s="74"/>
      <c r="EO526" s="74"/>
      <c r="EP526" s="74"/>
      <c r="EQ526" s="74"/>
      <c r="ER526" s="74"/>
      <c r="ES526" s="74"/>
      <c r="ET526" s="74"/>
      <c r="EU526" s="74"/>
      <c r="EV526" s="74"/>
      <c r="EW526" s="74"/>
      <c r="EX526" s="74"/>
      <c r="EY526" s="74"/>
      <c r="EZ526" s="74"/>
      <c r="FA526" s="74"/>
    </row>
    <row r="527" spans="1:157">
      <c r="B527" s="161" t="s">
        <v>1968</v>
      </c>
      <c r="C527" s="98" t="s">
        <v>343</v>
      </c>
      <c r="D527" s="95" t="s">
        <v>344</v>
      </c>
      <c r="E527" s="94" t="s">
        <v>261</v>
      </c>
      <c r="F527" s="162">
        <v>0.312</v>
      </c>
      <c r="G527" s="96">
        <v>15.72</v>
      </c>
      <c r="H527" s="97">
        <f>F527*G527</f>
        <v>4.9046400000000006</v>
      </c>
    </row>
    <row r="528" spans="1:157">
      <c r="B528" s="161" t="s">
        <v>1969</v>
      </c>
      <c r="C528" s="98" t="s">
        <v>259</v>
      </c>
      <c r="D528" s="95" t="s">
        <v>260</v>
      </c>
      <c r="E528" s="94" t="s">
        <v>261</v>
      </c>
      <c r="F528" s="162">
        <v>0.114</v>
      </c>
      <c r="G528" s="96">
        <v>12.91</v>
      </c>
      <c r="H528" s="97">
        <f>F528*G528</f>
        <v>1.47174</v>
      </c>
    </row>
    <row r="529" spans="1:157">
      <c r="B529" s="161" t="s">
        <v>1970</v>
      </c>
      <c r="C529" s="98" t="s">
        <v>554</v>
      </c>
      <c r="D529" s="95" t="s">
        <v>555</v>
      </c>
      <c r="E529" s="94" t="s">
        <v>21</v>
      </c>
      <c r="F529" s="162">
        <v>0.06</v>
      </c>
      <c r="G529" s="96">
        <v>0.4</v>
      </c>
      <c r="H529" s="97">
        <f>F529*G529</f>
        <v>2.4E-2</v>
      </c>
    </row>
    <row r="530" spans="1:157" ht="15.75" thickBot="1">
      <c r="B530" s="161" t="s">
        <v>1971</v>
      </c>
      <c r="C530" s="119">
        <v>4052</v>
      </c>
      <c r="D530" s="121" t="s">
        <v>571</v>
      </c>
      <c r="E530" s="226" t="s">
        <v>566</v>
      </c>
      <c r="F530" s="164">
        <v>4.8899999999999999E-2</v>
      </c>
      <c r="G530" s="122">
        <v>71.319999999999993</v>
      </c>
      <c r="H530" s="123">
        <f>F530*G530</f>
        <v>3.4875479999999994</v>
      </c>
    </row>
    <row r="531" spans="1:157" s="172" customFormat="1" ht="16.5" thickBot="1">
      <c r="A531" s="165"/>
      <c r="B531" s="166"/>
      <c r="C531" s="253"/>
      <c r="D531" s="168"/>
      <c r="E531" s="169"/>
      <c r="F531" s="170"/>
      <c r="G531" s="171"/>
      <c r="H531" s="171"/>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c r="AN531" s="74"/>
      <c r="AO531" s="74"/>
      <c r="AP531" s="74"/>
      <c r="AQ531" s="74"/>
      <c r="AR531" s="74"/>
      <c r="AS531" s="74"/>
      <c r="AT531" s="74"/>
      <c r="AU531" s="74"/>
      <c r="AV531" s="74"/>
      <c r="AW531" s="74"/>
      <c r="AX531" s="74"/>
      <c r="AY531" s="74"/>
      <c r="AZ531" s="74"/>
      <c r="BA531" s="74"/>
      <c r="BB531" s="74"/>
      <c r="BC531" s="74"/>
      <c r="BD531" s="74"/>
      <c r="BE531" s="74"/>
      <c r="BF531" s="74"/>
      <c r="BG531" s="74"/>
      <c r="BH531" s="74"/>
      <c r="BI531" s="74"/>
      <c r="BJ531" s="74"/>
      <c r="BK531" s="74"/>
      <c r="BL531" s="74"/>
      <c r="BM531" s="74"/>
      <c r="BN531" s="74"/>
      <c r="BO531" s="74"/>
      <c r="BP531" s="74"/>
      <c r="BQ531" s="74"/>
      <c r="BR531" s="74"/>
      <c r="BS531" s="74"/>
      <c r="BT531" s="74"/>
      <c r="BU531" s="74"/>
      <c r="BV531" s="74"/>
      <c r="BW531" s="74"/>
      <c r="BX531" s="74"/>
      <c r="BY531" s="74"/>
      <c r="BZ531" s="74"/>
      <c r="CA531" s="74"/>
      <c r="CB531" s="74"/>
      <c r="CC531" s="74"/>
      <c r="CD531" s="74"/>
      <c r="CE531" s="74"/>
      <c r="CF531" s="74"/>
      <c r="CG531" s="74"/>
      <c r="CH531" s="74"/>
      <c r="CI531" s="74"/>
      <c r="CJ531" s="74"/>
      <c r="CK531" s="74"/>
      <c r="CL531" s="74"/>
      <c r="CM531" s="74"/>
      <c r="CN531" s="74"/>
      <c r="CO531" s="74"/>
      <c r="CP531" s="74"/>
      <c r="CQ531" s="74"/>
      <c r="CR531" s="74"/>
      <c r="CS531" s="74"/>
      <c r="CT531" s="74"/>
      <c r="CU531" s="74"/>
      <c r="CV531" s="74"/>
      <c r="CW531" s="74"/>
      <c r="CX531" s="74"/>
      <c r="CY531" s="74"/>
      <c r="CZ531" s="74"/>
      <c r="DA531" s="74"/>
      <c r="DB531" s="74"/>
      <c r="DC531" s="74"/>
      <c r="DD531" s="74"/>
      <c r="DE531" s="74"/>
      <c r="DF531" s="74"/>
      <c r="DG531" s="74"/>
      <c r="DH531" s="74"/>
      <c r="DI531" s="74"/>
      <c r="DJ531" s="74"/>
      <c r="DK531" s="74"/>
      <c r="DL531" s="74"/>
      <c r="DM531" s="74"/>
      <c r="DN531" s="74"/>
      <c r="DO531" s="74"/>
      <c r="DP531" s="74"/>
      <c r="DQ531" s="74"/>
      <c r="DR531" s="74"/>
      <c r="DS531" s="74"/>
      <c r="DT531" s="74"/>
      <c r="DU531" s="74"/>
      <c r="DV531" s="74"/>
      <c r="DW531" s="74"/>
      <c r="DX531" s="74"/>
      <c r="DY531" s="74"/>
      <c r="DZ531" s="74"/>
      <c r="EA531" s="74"/>
      <c r="EB531" s="74"/>
      <c r="EC531" s="74"/>
      <c r="ED531" s="74"/>
      <c r="EE531" s="74"/>
      <c r="EF531" s="74"/>
      <c r="EG531" s="74"/>
      <c r="EH531" s="74"/>
      <c r="EI531" s="74"/>
      <c r="EJ531" s="74"/>
      <c r="EK531" s="74"/>
      <c r="EL531" s="74"/>
      <c r="EM531" s="74"/>
      <c r="EN531" s="74"/>
      <c r="EO531" s="74"/>
      <c r="EP531" s="74"/>
      <c r="EQ531" s="74"/>
      <c r="ER531" s="74"/>
      <c r="ES531" s="74"/>
      <c r="ET531" s="74"/>
      <c r="EU531" s="74"/>
      <c r="EV531" s="74"/>
      <c r="EW531" s="74"/>
      <c r="EX531" s="74"/>
      <c r="EY531" s="74"/>
      <c r="EZ531" s="74"/>
      <c r="FA531" s="74"/>
    </row>
    <row r="532" spans="1:157" ht="31.5">
      <c r="B532" s="154" t="s">
        <v>1538</v>
      </c>
      <c r="C532" s="179" t="s">
        <v>158</v>
      </c>
      <c r="D532" s="225" t="s">
        <v>574</v>
      </c>
      <c r="E532" s="175" t="s">
        <v>18</v>
      </c>
      <c r="F532" s="176"/>
      <c r="G532" s="174"/>
      <c r="H532" s="178">
        <f>SUM(H533:H535)</f>
        <v>9.0411300000000008</v>
      </c>
    </row>
    <row r="533" spans="1:157">
      <c r="B533" s="161" t="s">
        <v>1972</v>
      </c>
      <c r="C533" s="98" t="s">
        <v>343</v>
      </c>
      <c r="D533" s="95" t="s">
        <v>344</v>
      </c>
      <c r="E533" s="94" t="s">
        <v>261</v>
      </c>
      <c r="F533" s="162">
        <v>0.187</v>
      </c>
      <c r="G533" s="96">
        <v>15.72</v>
      </c>
      <c r="H533" s="97">
        <f>F533*G533</f>
        <v>2.9396400000000003</v>
      </c>
    </row>
    <row r="534" spans="1:157">
      <c r="B534" s="161" t="s">
        <v>1973</v>
      </c>
      <c r="C534" s="98" t="s">
        <v>259</v>
      </c>
      <c r="D534" s="95" t="s">
        <v>260</v>
      </c>
      <c r="E534" s="94" t="s">
        <v>261</v>
      </c>
      <c r="F534" s="162">
        <v>6.9000000000000006E-2</v>
      </c>
      <c r="G534" s="96">
        <v>12.91</v>
      </c>
      <c r="H534" s="97">
        <f>F534*G534</f>
        <v>0.89079000000000008</v>
      </c>
    </row>
    <row r="535" spans="1:157" ht="15.75" thickBot="1">
      <c r="B535" s="161" t="s">
        <v>1974</v>
      </c>
      <c r="C535" s="119" t="s">
        <v>572</v>
      </c>
      <c r="D535" s="121" t="s">
        <v>573</v>
      </c>
      <c r="E535" s="226" t="s">
        <v>345</v>
      </c>
      <c r="F535" s="164">
        <v>0.33</v>
      </c>
      <c r="G535" s="122">
        <v>15.79</v>
      </c>
      <c r="H535" s="123">
        <f>F535*G535</f>
        <v>5.2107000000000001</v>
      </c>
    </row>
    <row r="536" spans="1:157" s="172" customFormat="1" ht="15.75" thickBot="1">
      <c r="A536" s="165"/>
      <c r="B536" s="166"/>
      <c r="C536" s="197"/>
      <c r="D536" s="168"/>
      <c r="E536" s="169"/>
      <c r="F536" s="170"/>
      <c r="G536" s="171"/>
      <c r="H536" s="171"/>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c r="AN536" s="74"/>
      <c r="AO536" s="74"/>
      <c r="AP536" s="74"/>
      <c r="AQ536" s="74"/>
      <c r="AR536" s="74"/>
      <c r="AS536" s="74"/>
      <c r="AT536" s="74"/>
      <c r="AU536" s="74"/>
      <c r="AV536" s="74"/>
      <c r="AW536" s="74"/>
      <c r="AX536" s="74"/>
      <c r="AY536" s="74"/>
      <c r="AZ536" s="74"/>
      <c r="BA536" s="74"/>
      <c r="BB536" s="74"/>
      <c r="BC536" s="74"/>
      <c r="BD536" s="74"/>
      <c r="BE536" s="74"/>
      <c r="BF536" s="74"/>
      <c r="BG536" s="74"/>
      <c r="BH536" s="74"/>
      <c r="BI536" s="74"/>
      <c r="BJ536" s="74"/>
      <c r="BK536" s="74"/>
      <c r="BL536" s="74"/>
      <c r="BM536" s="74"/>
      <c r="BN536" s="74"/>
      <c r="BO536" s="74"/>
      <c r="BP536" s="74"/>
      <c r="BQ536" s="74"/>
      <c r="BR536" s="74"/>
      <c r="BS536" s="74"/>
      <c r="BT536" s="74"/>
      <c r="BU536" s="74"/>
      <c r="BV536" s="74"/>
      <c r="BW536" s="74"/>
      <c r="BX536" s="74"/>
      <c r="BY536" s="74"/>
      <c r="BZ536" s="74"/>
      <c r="CA536" s="74"/>
      <c r="CB536" s="74"/>
      <c r="CC536" s="74"/>
      <c r="CD536" s="74"/>
      <c r="CE536" s="74"/>
      <c r="CF536" s="74"/>
      <c r="CG536" s="74"/>
      <c r="CH536" s="74"/>
      <c r="CI536" s="74"/>
      <c r="CJ536" s="74"/>
      <c r="CK536" s="74"/>
      <c r="CL536" s="74"/>
      <c r="CM536" s="74"/>
      <c r="CN536" s="74"/>
      <c r="CO536" s="74"/>
      <c r="CP536" s="74"/>
      <c r="CQ536" s="74"/>
      <c r="CR536" s="74"/>
      <c r="CS536" s="74"/>
      <c r="CT536" s="74"/>
      <c r="CU536" s="74"/>
      <c r="CV536" s="74"/>
      <c r="CW536" s="74"/>
      <c r="CX536" s="74"/>
      <c r="CY536" s="74"/>
      <c r="CZ536" s="74"/>
      <c r="DA536" s="74"/>
      <c r="DB536" s="74"/>
      <c r="DC536" s="74"/>
      <c r="DD536" s="74"/>
      <c r="DE536" s="74"/>
      <c r="DF536" s="74"/>
      <c r="DG536" s="74"/>
      <c r="DH536" s="74"/>
      <c r="DI536" s="74"/>
      <c r="DJ536" s="74"/>
      <c r="DK536" s="74"/>
      <c r="DL536" s="74"/>
      <c r="DM536" s="74"/>
      <c r="DN536" s="74"/>
      <c r="DO536" s="74"/>
      <c r="DP536" s="74"/>
      <c r="DQ536" s="74"/>
      <c r="DR536" s="74"/>
      <c r="DS536" s="74"/>
      <c r="DT536" s="74"/>
      <c r="DU536" s="74"/>
      <c r="DV536" s="74"/>
      <c r="DW536" s="74"/>
      <c r="DX536" s="74"/>
      <c r="DY536" s="74"/>
      <c r="DZ536" s="74"/>
      <c r="EA536" s="74"/>
      <c r="EB536" s="74"/>
      <c r="EC536" s="74"/>
      <c r="ED536" s="74"/>
      <c r="EE536" s="74"/>
      <c r="EF536" s="74"/>
      <c r="EG536" s="74"/>
      <c r="EH536" s="74"/>
      <c r="EI536" s="74"/>
      <c r="EJ536" s="74"/>
      <c r="EK536" s="74"/>
      <c r="EL536" s="74"/>
      <c r="EM536" s="74"/>
      <c r="EN536" s="74"/>
      <c r="EO536" s="74"/>
      <c r="EP536" s="74"/>
      <c r="EQ536" s="74"/>
      <c r="ER536" s="74"/>
      <c r="ES536" s="74"/>
      <c r="ET536" s="74"/>
      <c r="EU536" s="74"/>
      <c r="EV536" s="74"/>
      <c r="EW536" s="74"/>
      <c r="EX536" s="74"/>
      <c r="EY536" s="74"/>
      <c r="EZ536" s="74"/>
      <c r="FA536" s="74"/>
    </row>
    <row r="537" spans="1:157" ht="16.5" thickBot="1">
      <c r="B537" s="188">
        <v>11</v>
      </c>
      <c r="C537" s="188"/>
      <c r="D537" s="189" t="s">
        <v>36</v>
      </c>
      <c r="E537" s="190"/>
      <c r="F537" s="219"/>
      <c r="G537" s="192"/>
      <c r="H537" s="220"/>
    </row>
    <row r="538" spans="1:157" ht="31.5">
      <c r="B538" s="194" t="s">
        <v>1539</v>
      </c>
      <c r="C538" s="195" t="s">
        <v>664</v>
      </c>
      <c r="D538" s="156" t="s">
        <v>62</v>
      </c>
      <c r="E538" s="157" t="s">
        <v>18</v>
      </c>
      <c r="F538" s="196"/>
      <c r="G538" s="159"/>
      <c r="H538" s="160">
        <f>SUM(H539:H541)</f>
        <v>14.816000000000001</v>
      </c>
    </row>
    <row r="539" spans="1:157">
      <c r="B539" s="161" t="s">
        <v>1975</v>
      </c>
      <c r="C539" s="98">
        <v>88309</v>
      </c>
      <c r="D539" s="95" t="s">
        <v>354</v>
      </c>
      <c r="E539" s="92" t="s">
        <v>261</v>
      </c>
      <c r="F539" s="162">
        <v>0.08</v>
      </c>
      <c r="G539" s="96">
        <v>15.72</v>
      </c>
      <c r="H539" s="97">
        <f>F539*G539</f>
        <v>1.2576000000000001</v>
      </c>
    </row>
    <row r="540" spans="1:157">
      <c r="B540" s="161" t="s">
        <v>1976</v>
      </c>
      <c r="C540" s="98">
        <v>88316</v>
      </c>
      <c r="D540" s="95" t="s">
        <v>260</v>
      </c>
      <c r="E540" s="92" t="s">
        <v>261</v>
      </c>
      <c r="F540" s="162">
        <v>0.24</v>
      </c>
      <c r="G540" s="96">
        <v>12.91</v>
      </c>
      <c r="H540" s="97">
        <f>F540*G540</f>
        <v>3.0983999999999998</v>
      </c>
    </row>
    <row r="541" spans="1:157" ht="30.75" thickBot="1">
      <c r="B541" s="161" t="s">
        <v>1977</v>
      </c>
      <c r="C541" s="119">
        <v>94962</v>
      </c>
      <c r="D541" s="121" t="s">
        <v>330</v>
      </c>
      <c r="E541" s="146" t="s">
        <v>24</v>
      </c>
      <c r="F541" s="164">
        <v>0.05</v>
      </c>
      <c r="G541" s="122">
        <v>209.2</v>
      </c>
      <c r="H541" s="123">
        <f>F541*G541</f>
        <v>10.46</v>
      </c>
    </row>
    <row r="542" spans="1:157" s="172" customFormat="1" ht="15.75" thickBot="1">
      <c r="A542" s="165"/>
      <c r="B542" s="166"/>
      <c r="C542" s="167"/>
      <c r="D542" s="168"/>
      <c r="E542" s="167"/>
      <c r="F542" s="170"/>
      <c r="G542" s="171"/>
      <c r="H542" s="171"/>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c r="AN542" s="74"/>
      <c r="AO542" s="74"/>
      <c r="AP542" s="74"/>
      <c r="AQ542" s="74"/>
      <c r="AR542" s="74"/>
      <c r="AS542" s="74"/>
      <c r="AT542" s="74"/>
      <c r="AU542" s="74"/>
      <c r="AV542" s="74"/>
      <c r="AW542" s="74"/>
      <c r="AX542" s="74"/>
      <c r="AY542" s="74"/>
      <c r="AZ542" s="74"/>
      <c r="BA542" s="74"/>
      <c r="BB542" s="74"/>
      <c r="BC542" s="74"/>
      <c r="BD542" s="74"/>
      <c r="BE542" s="74"/>
      <c r="BF542" s="74"/>
      <c r="BG542" s="74"/>
      <c r="BH542" s="74"/>
      <c r="BI542" s="74"/>
      <c r="BJ542" s="74"/>
      <c r="BK542" s="74"/>
      <c r="BL542" s="74"/>
      <c r="BM542" s="74"/>
      <c r="BN542" s="74"/>
      <c r="BO542" s="74"/>
      <c r="BP542" s="74"/>
      <c r="BQ542" s="74"/>
      <c r="BR542" s="74"/>
      <c r="BS542" s="74"/>
      <c r="BT542" s="74"/>
      <c r="BU542" s="74"/>
      <c r="BV542" s="74"/>
      <c r="BW542" s="74"/>
      <c r="BX542" s="74"/>
      <c r="BY542" s="74"/>
      <c r="BZ542" s="74"/>
      <c r="CA542" s="74"/>
      <c r="CB542" s="74"/>
      <c r="CC542" s="74"/>
      <c r="CD542" s="74"/>
      <c r="CE542" s="74"/>
      <c r="CF542" s="74"/>
      <c r="CG542" s="74"/>
      <c r="CH542" s="74"/>
      <c r="CI542" s="74"/>
      <c r="CJ542" s="74"/>
      <c r="CK542" s="74"/>
      <c r="CL542" s="74"/>
      <c r="CM542" s="74"/>
      <c r="CN542" s="74"/>
      <c r="CO542" s="74"/>
      <c r="CP542" s="74"/>
      <c r="CQ542" s="74"/>
      <c r="CR542" s="74"/>
      <c r="CS542" s="74"/>
      <c r="CT542" s="74"/>
      <c r="CU542" s="74"/>
      <c r="CV542" s="74"/>
      <c r="CW542" s="74"/>
      <c r="CX542" s="74"/>
      <c r="CY542" s="74"/>
      <c r="CZ542" s="74"/>
      <c r="DA542" s="74"/>
      <c r="DB542" s="74"/>
      <c r="DC542" s="74"/>
      <c r="DD542" s="74"/>
      <c r="DE542" s="74"/>
      <c r="DF542" s="74"/>
      <c r="DG542" s="74"/>
      <c r="DH542" s="74"/>
      <c r="DI542" s="74"/>
      <c r="DJ542" s="74"/>
      <c r="DK542" s="74"/>
      <c r="DL542" s="74"/>
      <c r="DM542" s="74"/>
      <c r="DN542" s="74"/>
      <c r="DO542" s="74"/>
      <c r="DP542" s="74"/>
      <c r="DQ542" s="74"/>
      <c r="DR542" s="74"/>
      <c r="DS542" s="74"/>
      <c r="DT542" s="74"/>
      <c r="DU542" s="74"/>
      <c r="DV542" s="74"/>
      <c r="DW542" s="74"/>
      <c r="DX542" s="74"/>
      <c r="DY542" s="74"/>
      <c r="DZ542" s="74"/>
      <c r="EA542" s="74"/>
      <c r="EB542" s="74"/>
      <c r="EC542" s="74"/>
      <c r="ED542" s="74"/>
      <c r="EE542" s="74"/>
      <c r="EF542" s="74"/>
      <c r="EG542" s="74"/>
      <c r="EH542" s="74"/>
      <c r="EI542" s="74"/>
      <c r="EJ542" s="74"/>
      <c r="EK542" s="74"/>
      <c r="EL542" s="74"/>
      <c r="EM542" s="74"/>
      <c r="EN542" s="74"/>
      <c r="EO542" s="74"/>
      <c r="EP542" s="74"/>
      <c r="EQ542" s="74"/>
      <c r="ER542" s="74"/>
      <c r="ES542" s="74"/>
      <c r="ET542" s="74"/>
      <c r="EU542" s="74"/>
      <c r="EV542" s="74"/>
      <c r="EW542" s="74"/>
      <c r="EX542" s="74"/>
      <c r="EY542" s="74"/>
      <c r="EZ542" s="74"/>
      <c r="FA542" s="74"/>
    </row>
    <row r="543" spans="1:157" ht="47.25">
      <c r="B543" s="154" t="s">
        <v>1540</v>
      </c>
      <c r="C543" s="179" t="s">
        <v>575</v>
      </c>
      <c r="D543" s="225" t="s">
        <v>576</v>
      </c>
      <c r="E543" s="175" t="s">
        <v>18</v>
      </c>
      <c r="F543" s="176"/>
      <c r="G543" s="174"/>
      <c r="H543" s="178">
        <f>SUM(H544:H548)</f>
        <v>32.538933999999998</v>
      </c>
    </row>
    <row r="544" spans="1:157" ht="30">
      <c r="B544" s="161" t="s">
        <v>1978</v>
      </c>
      <c r="C544" s="98" t="s">
        <v>577</v>
      </c>
      <c r="D544" s="95" t="s">
        <v>578</v>
      </c>
      <c r="E544" s="94" t="s">
        <v>24</v>
      </c>
      <c r="F544" s="162">
        <v>4.3099999999999999E-2</v>
      </c>
      <c r="G544" s="96">
        <v>323.14</v>
      </c>
      <c r="H544" s="97">
        <f>F544*G544</f>
        <v>13.927334</v>
      </c>
    </row>
    <row r="545" spans="1:157">
      <c r="B545" s="161" t="s">
        <v>1979</v>
      </c>
      <c r="C545" s="98" t="s">
        <v>358</v>
      </c>
      <c r="D545" s="95" t="s">
        <v>354</v>
      </c>
      <c r="E545" s="94" t="s">
        <v>261</v>
      </c>
      <c r="F545" s="162">
        <v>0.63</v>
      </c>
      <c r="G545" s="96">
        <v>15.72</v>
      </c>
      <c r="H545" s="97">
        <f>F545*G545</f>
        <v>9.9036000000000008</v>
      </c>
    </row>
    <row r="546" spans="1:157">
      <c r="B546" s="161" t="s">
        <v>1980</v>
      </c>
      <c r="C546" s="98" t="s">
        <v>259</v>
      </c>
      <c r="D546" s="95" t="s">
        <v>260</v>
      </c>
      <c r="E546" s="94" t="s">
        <v>261</v>
      </c>
      <c r="F546" s="162">
        <v>0.315</v>
      </c>
      <c r="G546" s="96">
        <v>12.91</v>
      </c>
      <c r="H546" s="97">
        <f>F546*G546</f>
        <v>4.0666500000000001</v>
      </c>
    </row>
    <row r="547" spans="1:157">
      <c r="B547" s="161" t="s">
        <v>1981</v>
      </c>
      <c r="C547" s="98" t="s">
        <v>579</v>
      </c>
      <c r="D547" s="95" t="s">
        <v>580</v>
      </c>
      <c r="E547" s="94" t="s">
        <v>26</v>
      </c>
      <c r="F547" s="162">
        <v>0.5</v>
      </c>
      <c r="G547" s="96">
        <v>0.4</v>
      </c>
      <c r="H547" s="97">
        <f>F547*G547</f>
        <v>0.2</v>
      </c>
    </row>
    <row r="548" spans="1:157" ht="15.75" thickBot="1">
      <c r="B548" s="161" t="s">
        <v>1982</v>
      </c>
      <c r="C548" s="119" t="s">
        <v>581</v>
      </c>
      <c r="D548" s="121" t="s">
        <v>582</v>
      </c>
      <c r="E548" s="226" t="s">
        <v>345</v>
      </c>
      <c r="F548" s="164">
        <v>0.435</v>
      </c>
      <c r="G548" s="122">
        <v>10.210000000000001</v>
      </c>
      <c r="H548" s="123">
        <f>F548*G548</f>
        <v>4.4413499999999999</v>
      </c>
    </row>
    <row r="549" spans="1:157" s="172" customFormat="1" ht="15.75" thickBot="1">
      <c r="A549" s="165"/>
      <c r="B549" s="166"/>
      <c r="C549" s="169"/>
      <c r="D549" s="168"/>
      <c r="E549" s="169"/>
      <c r="F549" s="170"/>
      <c r="G549" s="171"/>
      <c r="H549" s="171"/>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c r="AN549" s="74"/>
      <c r="AO549" s="74"/>
      <c r="AP549" s="74"/>
      <c r="AQ549" s="74"/>
      <c r="AR549" s="74"/>
      <c r="AS549" s="74"/>
      <c r="AT549" s="74"/>
      <c r="AU549" s="74"/>
      <c r="AV549" s="74"/>
      <c r="AW549" s="74"/>
      <c r="AX549" s="74"/>
      <c r="AY549" s="74"/>
      <c r="AZ549" s="74"/>
      <c r="BA549" s="74"/>
      <c r="BB549" s="74"/>
      <c r="BC549" s="74"/>
      <c r="BD549" s="74"/>
      <c r="BE549" s="74"/>
      <c r="BF549" s="74"/>
      <c r="BG549" s="74"/>
      <c r="BH549" s="74"/>
      <c r="BI549" s="74"/>
      <c r="BJ549" s="74"/>
      <c r="BK549" s="74"/>
      <c r="BL549" s="74"/>
      <c r="BM549" s="74"/>
      <c r="BN549" s="74"/>
      <c r="BO549" s="74"/>
      <c r="BP549" s="74"/>
      <c r="BQ549" s="74"/>
      <c r="BR549" s="74"/>
      <c r="BS549" s="74"/>
      <c r="BT549" s="74"/>
      <c r="BU549" s="74"/>
      <c r="BV549" s="74"/>
      <c r="BW549" s="74"/>
      <c r="BX549" s="74"/>
      <c r="BY549" s="74"/>
      <c r="BZ549" s="74"/>
      <c r="CA549" s="74"/>
      <c r="CB549" s="74"/>
      <c r="CC549" s="74"/>
      <c r="CD549" s="74"/>
      <c r="CE549" s="74"/>
      <c r="CF549" s="74"/>
      <c r="CG549" s="74"/>
      <c r="CH549" s="74"/>
      <c r="CI549" s="74"/>
      <c r="CJ549" s="74"/>
      <c r="CK549" s="74"/>
      <c r="CL549" s="74"/>
      <c r="CM549" s="74"/>
      <c r="CN549" s="74"/>
      <c r="CO549" s="74"/>
      <c r="CP549" s="74"/>
      <c r="CQ549" s="74"/>
      <c r="CR549" s="74"/>
      <c r="CS549" s="74"/>
      <c r="CT549" s="74"/>
      <c r="CU549" s="74"/>
      <c r="CV549" s="74"/>
      <c r="CW549" s="74"/>
      <c r="CX549" s="74"/>
      <c r="CY549" s="74"/>
      <c r="CZ549" s="74"/>
      <c r="DA549" s="74"/>
      <c r="DB549" s="74"/>
      <c r="DC549" s="74"/>
      <c r="DD549" s="74"/>
      <c r="DE549" s="74"/>
      <c r="DF549" s="74"/>
      <c r="DG549" s="74"/>
      <c r="DH549" s="74"/>
      <c r="DI549" s="74"/>
      <c r="DJ549" s="74"/>
      <c r="DK549" s="74"/>
      <c r="DL549" s="74"/>
      <c r="DM549" s="74"/>
      <c r="DN549" s="74"/>
      <c r="DO549" s="74"/>
      <c r="DP549" s="74"/>
      <c r="DQ549" s="74"/>
      <c r="DR549" s="74"/>
      <c r="DS549" s="74"/>
      <c r="DT549" s="74"/>
      <c r="DU549" s="74"/>
      <c r="DV549" s="74"/>
      <c r="DW549" s="74"/>
      <c r="DX549" s="74"/>
      <c r="DY549" s="74"/>
      <c r="DZ549" s="74"/>
      <c r="EA549" s="74"/>
      <c r="EB549" s="74"/>
      <c r="EC549" s="74"/>
      <c r="ED549" s="74"/>
      <c r="EE549" s="74"/>
      <c r="EF549" s="74"/>
      <c r="EG549" s="74"/>
      <c r="EH549" s="74"/>
      <c r="EI549" s="74"/>
      <c r="EJ549" s="74"/>
      <c r="EK549" s="74"/>
      <c r="EL549" s="74"/>
      <c r="EM549" s="74"/>
      <c r="EN549" s="74"/>
      <c r="EO549" s="74"/>
      <c r="EP549" s="74"/>
      <c r="EQ549" s="74"/>
      <c r="ER549" s="74"/>
      <c r="ES549" s="74"/>
      <c r="ET549" s="74"/>
      <c r="EU549" s="74"/>
      <c r="EV549" s="74"/>
      <c r="EW549" s="74"/>
      <c r="EX549" s="74"/>
      <c r="EY549" s="74"/>
      <c r="EZ549" s="74"/>
      <c r="FA549" s="74"/>
    </row>
    <row r="550" spans="1:157" ht="31.5">
      <c r="B550" s="154" t="s">
        <v>1541</v>
      </c>
      <c r="C550" s="256" t="s">
        <v>905</v>
      </c>
      <c r="D550" s="225" t="s">
        <v>906</v>
      </c>
      <c r="E550" s="175" t="s">
        <v>18</v>
      </c>
      <c r="F550" s="176" t="s">
        <v>907</v>
      </c>
      <c r="G550" s="174"/>
      <c r="H550" s="178">
        <f>SUM(H551:H555)</f>
        <v>27.139700000000001</v>
      </c>
    </row>
    <row r="551" spans="1:157">
      <c r="B551" s="161" t="s">
        <v>1983</v>
      </c>
      <c r="C551" s="98" t="s">
        <v>544</v>
      </c>
      <c r="D551" s="95" t="s">
        <v>545</v>
      </c>
      <c r="E551" s="94" t="s">
        <v>261</v>
      </c>
      <c r="F551" s="162">
        <v>0.26</v>
      </c>
      <c r="G551" s="96">
        <v>14.69</v>
      </c>
      <c r="H551" s="97">
        <f t="shared" ref="H551:H555" si="24">F551*G551</f>
        <v>3.8193999999999999</v>
      </c>
    </row>
    <row r="552" spans="1:157">
      <c r="B552" s="161" t="s">
        <v>1984</v>
      </c>
      <c r="C552" s="98" t="s">
        <v>259</v>
      </c>
      <c r="D552" s="95" t="s">
        <v>260</v>
      </c>
      <c r="E552" s="94" t="s">
        <v>261</v>
      </c>
      <c r="F552" s="162">
        <v>0.15</v>
      </c>
      <c r="G552" s="96">
        <v>12.91</v>
      </c>
      <c r="H552" s="97">
        <f t="shared" si="24"/>
        <v>1.9364999999999999</v>
      </c>
    </row>
    <row r="553" spans="1:157" ht="30">
      <c r="B553" s="161" t="s">
        <v>1985</v>
      </c>
      <c r="C553" s="98" t="s">
        <v>908</v>
      </c>
      <c r="D553" s="95" t="s">
        <v>909</v>
      </c>
      <c r="E553" s="94" t="s">
        <v>18</v>
      </c>
      <c r="F553" s="162">
        <v>1.06</v>
      </c>
      <c r="G553" s="96">
        <v>17.600000000000001</v>
      </c>
      <c r="H553" s="97">
        <f t="shared" si="24"/>
        <v>18.656000000000002</v>
      </c>
    </row>
    <row r="554" spans="1:157">
      <c r="B554" s="161" t="s">
        <v>1986</v>
      </c>
      <c r="C554" s="98" t="s">
        <v>546</v>
      </c>
      <c r="D554" s="95" t="s">
        <v>547</v>
      </c>
      <c r="E554" s="94" t="s">
        <v>26</v>
      </c>
      <c r="F554" s="162">
        <v>6.14</v>
      </c>
      <c r="G554" s="96">
        <v>0.37</v>
      </c>
      <c r="H554" s="97">
        <f t="shared" si="24"/>
        <v>2.2717999999999998</v>
      </c>
    </row>
    <row r="555" spans="1:157" ht="15.75" thickBot="1">
      <c r="B555" s="161" t="s">
        <v>1987</v>
      </c>
      <c r="C555" s="119" t="s">
        <v>548</v>
      </c>
      <c r="D555" s="121" t="s">
        <v>549</v>
      </c>
      <c r="E555" s="226" t="s">
        <v>26</v>
      </c>
      <c r="F555" s="164">
        <v>0.19</v>
      </c>
      <c r="G555" s="122">
        <v>2.4</v>
      </c>
      <c r="H555" s="123">
        <f t="shared" si="24"/>
        <v>0.45599999999999996</v>
      </c>
    </row>
    <row r="556" spans="1:157" s="172" customFormat="1" ht="16.5" thickBot="1">
      <c r="A556" s="165"/>
      <c r="B556" s="249"/>
      <c r="C556" s="167"/>
      <c r="D556" s="168"/>
      <c r="E556" s="167"/>
      <c r="F556" s="170"/>
      <c r="G556" s="171"/>
      <c r="H556" s="171"/>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c r="AN556" s="74"/>
      <c r="AO556" s="74"/>
      <c r="AP556" s="74"/>
      <c r="AQ556" s="74"/>
      <c r="AR556" s="74"/>
      <c r="AS556" s="74"/>
      <c r="AT556" s="74"/>
      <c r="AU556" s="74"/>
      <c r="AV556" s="74"/>
      <c r="AW556" s="74"/>
      <c r="AX556" s="74"/>
      <c r="AY556" s="74"/>
      <c r="AZ556" s="74"/>
      <c r="BA556" s="74"/>
      <c r="BB556" s="74"/>
      <c r="BC556" s="74"/>
      <c r="BD556" s="74"/>
      <c r="BE556" s="74"/>
      <c r="BF556" s="74"/>
      <c r="BG556" s="74"/>
      <c r="BH556" s="74"/>
      <c r="BI556" s="74"/>
      <c r="BJ556" s="74"/>
      <c r="BK556" s="74"/>
      <c r="BL556" s="74"/>
      <c r="BM556" s="74"/>
      <c r="BN556" s="74"/>
      <c r="BO556" s="74"/>
      <c r="BP556" s="74"/>
      <c r="BQ556" s="74"/>
      <c r="BR556" s="74"/>
      <c r="BS556" s="74"/>
      <c r="BT556" s="74"/>
      <c r="BU556" s="74"/>
      <c r="BV556" s="74"/>
      <c r="BW556" s="74"/>
      <c r="BX556" s="74"/>
      <c r="BY556" s="74"/>
      <c r="BZ556" s="74"/>
      <c r="CA556" s="74"/>
      <c r="CB556" s="74"/>
      <c r="CC556" s="74"/>
      <c r="CD556" s="74"/>
      <c r="CE556" s="74"/>
      <c r="CF556" s="74"/>
      <c r="CG556" s="74"/>
      <c r="CH556" s="74"/>
      <c r="CI556" s="74"/>
      <c r="CJ556" s="74"/>
      <c r="CK556" s="74"/>
      <c r="CL556" s="74"/>
      <c r="CM556" s="74"/>
      <c r="CN556" s="74"/>
      <c r="CO556" s="74"/>
      <c r="CP556" s="74"/>
      <c r="CQ556" s="74"/>
      <c r="CR556" s="74"/>
      <c r="CS556" s="74"/>
      <c r="CT556" s="74"/>
      <c r="CU556" s="74"/>
      <c r="CV556" s="74"/>
      <c r="CW556" s="74"/>
      <c r="CX556" s="74"/>
      <c r="CY556" s="74"/>
      <c r="CZ556" s="74"/>
      <c r="DA556" s="74"/>
      <c r="DB556" s="74"/>
      <c r="DC556" s="74"/>
      <c r="DD556" s="74"/>
      <c r="DE556" s="74"/>
      <c r="DF556" s="74"/>
      <c r="DG556" s="74"/>
      <c r="DH556" s="74"/>
      <c r="DI556" s="74"/>
      <c r="DJ556" s="74"/>
      <c r="DK556" s="74"/>
      <c r="DL556" s="74"/>
      <c r="DM556" s="74"/>
      <c r="DN556" s="74"/>
      <c r="DO556" s="74"/>
      <c r="DP556" s="74"/>
      <c r="DQ556" s="74"/>
      <c r="DR556" s="74"/>
      <c r="DS556" s="74"/>
      <c r="DT556" s="74"/>
      <c r="DU556" s="74"/>
      <c r="DV556" s="74"/>
      <c r="DW556" s="74"/>
      <c r="DX556" s="74"/>
      <c r="DY556" s="74"/>
      <c r="DZ556" s="74"/>
      <c r="EA556" s="74"/>
      <c r="EB556" s="74"/>
      <c r="EC556" s="74"/>
      <c r="ED556" s="74"/>
      <c r="EE556" s="74"/>
      <c r="EF556" s="74"/>
      <c r="EG556" s="74"/>
      <c r="EH556" s="74"/>
      <c r="EI556" s="74"/>
      <c r="EJ556" s="74"/>
      <c r="EK556" s="74"/>
      <c r="EL556" s="74"/>
      <c r="EM556" s="74"/>
      <c r="EN556" s="74"/>
      <c r="EO556" s="74"/>
      <c r="EP556" s="74"/>
      <c r="EQ556" s="74"/>
      <c r="ER556" s="74"/>
      <c r="ES556" s="74"/>
      <c r="ET556" s="74"/>
      <c r="EU556" s="74"/>
      <c r="EV556" s="74"/>
      <c r="EW556" s="74"/>
      <c r="EX556" s="74"/>
      <c r="EY556" s="74"/>
      <c r="EZ556" s="74"/>
      <c r="FA556" s="74"/>
    </row>
    <row r="557" spans="1:157" s="338" customFormat="1" ht="31.5">
      <c r="B557" s="194" t="s">
        <v>1542</v>
      </c>
      <c r="C557" s="343" t="s">
        <v>2851</v>
      </c>
      <c r="D557" s="254" t="s">
        <v>2852</v>
      </c>
      <c r="E557" s="157" t="s">
        <v>30</v>
      </c>
      <c r="F557" s="196" t="s">
        <v>907</v>
      </c>
      <c r="G557" s="159"/>
      <c r="H557" s="160">
        <f>SUM(H558:H562)</f>
        <v>4.5519800000000004</v>
      </c>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c r="AN557" s="74"/>
      <c r="AO557" s="74"/>
      <c r="AP557" s="74"/>
      <c r="AQ557" s="74"/>
      <c r="AR557" s="74"/>
      <c r="AS557" s="74"/>
      <c r="AT557" s="74"/>
      <c r="AU557" s="74"/>
      <c r="AV557" s="74"/>
      <c r="AW557" s="74"/>
      <c r="AX557" s="74"/>
      <c r="AY557" s="74"/>
      <c r="AZ557" s="74"/>
      <c r="BA557" s="74"/>
      <c r="BB557" s="74"/>
      <c r="BC557" s="74"/>
      <c r="BD557" s="74"/>
      <c r="BE557" s="74"/>
      <c r="BF557" s="74"/>
      <c r="BG557" s="74"/>
      <c r="BH557" s="74"/>
      <c r="BI557" s="74"/>
      <c r="BJ557" s="74"/>
      <c r="BK557" s="74"/>
      <c r="BL557" s="74"/>
      <c r="BM557" s="74"/>
      <c r="BN557" s="74"/>
      <c r="BO557" s="74"/>
      <c r="BP557" s="74"/>
      <c r="BQ557" s="74"/>
      <c r="BR557" s="74"/>
      <c r="BS557" s="74"/>
      <c r="BT557" s="74"/>
      <c r="BU557" s="74"/>
      <c r="BV557" s="74"/>
      <c r="BW557" s="74"/>
      <c r="BX557" s="74"/>
      <c r="BY557" s="74"/>
      <c r="BZ557" s="74"/>
      <c r="CA557" s="74"/>
      <c r="CB557" s="74"/>
      <c r="CC557" s="74"/>
      <c r="CD557" s="74"/>
      <c r="CE557" s="74"/>
      <c r="CF557" s="74"/>
      <c r="CG557" s="74"/>
      <c r="CH557" s="74"/>
      <c r="CI557" s="74"/>
      <c r="CJ557" s="74"/>
      <c r="CK557" s="74"/>
      <c r="CL557" s="74"/>
      <c r="CM557" s="74"/>
      <c r="CN557" s="74"/>
      <c r="CO557" s="74"/>
      <c r="CP557" s="74"/>
      <c r="CQ557" s="74"/>
      <c r="CR557" s="74"/>
      <c r="CS557" s="74"/>
      <c r="CT557" s="74"/>
      <c r="CU557" s="74"/>
      <c r="CV557" s="74"/>
      <c r="CW557" s="74"/>
      <c r="CX557" s="74"/>
      <c r="CY557" s="74"/>
      <c r="CZ557" s="74"/>
      <c r="DA557" s="74"/>
      <c r="DB557" s="74"/>
      <c r="DC557" s="74"/>
      <c r="DD557" s="74"/>
      <c r="DE557" s="74"/>
      <c r="DF557" s="74"/>
      <c r="DG557" s="74"/>
      <c r="DH557" s="74"/>
      <c r="DI557" s="74"/>
      <c r="DJ557" s="74"/>
      <c r="DK557" s="74"/>
      <c r="DL557" s="74"/>
      <c r="DM557" s="74"/>
      <c r="DN557" s="74"/>
      <c r="DO557" s="74"/>
      <c r="DP557" s="74"/>
      <c r="DQ557" s="74"/>
      <c r="DR557" s="74"/>
      <c r="DS557" s="74"/>
      <c r="DT557" s="74"/>
      <c r="DU557" s="74"/>
      <c r="DV557" s="74"/>
      <c r="DW557" s="74"/>
      <c r="DX557" s="74"/>
      <c r="DY557" s="74"/>
      <c r="DZ557" s="74"/>
      <c r="EA557" s="74"/>
      <c r="EB557" s="74"/>
      <c r="EC557" s="74"/>
      <c r="ED557" s="74"/>
      <c r="EE557" s="74"/>
      <c r="EF557" s="74"/>
      <c r="EG557" s="74"/>
      <c r="EH557" s="74"/>
      <c r="EI557" s="74"/>
      <c r="EJ557" s="74"/>
      <c r="EK557" s="74"/>
      <c r="EL557" s="74"/>
      <c r="EM557" s="74"/>
      <c r="EN557" s="74"/>
      <c r="EO557" s="74"/>
      <c r="EP557" s="74"/>
      <c r="EQ557" s="74"/>
      <c r="ER557" s="74"/>
      <c r="ES557" s="74"/>
      <c r="ET557" s="74"/>
      <c r="EU557" s="74"/>
      <c r="EV557" s="74"/>
      <c r="EW557" s="74"/>
      <c r="EX557" s="74"/>
      <c r="EY557" s="74"/>
      <c r="EZ557" s="74"/>
      <c r="FA557" s="74"/>
    </row>
    <row r="558" spans="1:157" s="338" customFormat="1">
      <c r="B558" s="161" t="s">
        <v>1988</v>
      </c>
      <c r="C558" s="98" t="s">
        <v>544</v>
      </c>
      <c r="D558" s="95" t="s">
        <v>545</v>
      </c>
      <c r="E558" s="94" t="s">
        <v>261</v>
      </c>
      <c r="F558" s="162">
        <v>7.3999999999999996E-2</v>
      </c>
      <c r="G558" s="96">
        <v>14.69</v>
      </c>
      <c r="H558" s="97">
        <f t="shared" ref="H558:H562" si="25">F558*G558</f>
        <v>1.0870599999999999</v>
      </c>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c r="AN558" s="74"/>
      <c r="AO558" s="74"/>
      <c r="AP558" s="74"/>
      <c r="AQ558" s="74"/>
      <c r="AR558" s="74"/>
      <c r="AS558" s="74"/>
      <c r="AT558" s="74"/>
      <c r="AU558" s="74"/>
      <c r="AV558" s="74"/>
      <c r="AW558" s="74"/>
      <c r="AX558" s="74"/>
      <c r="AY558" s="74"/>
      <c r="AZ558" s="74"/>
      <c r="BA558" s="74"/>
      <c r="BB558" s="74"/>
      <c r="BC558" s="74"/>
      <c r="BD558" s="74"/>
      <c r="BE558" s="74"/>
      <c r="BF558" s="74"/>
      <c r="BG558" s="74"/>
      <c r="BH558" s="74"/>
      <c r="BI558" s="74"/>
      <c r="BJ558" s="74"/>
      <c r="BK558" s="74"/>
      <c r="BL558" s="74"/>
      <c r="BM558" s="74"/>
      <c r="BN558" s="74"/>
      <c r="BO558" s="74"/>
      <c r="BP558" s="74"/>
      <c r="BQ558" s="74"/>
      <c r="BR558" s="74"/>
      <c r="BS558" s="74"/>
      <c r="BT558" s="74"/>
      <c r="BU558" s="74"/>
      <c r="BV558" s="74"/>
      <c r="BW558" s="74"/>
      <c r="BX558" s="74"/>
      <c r="BY558" s="74"/>
      <c r="BZ558" s="74"/>
      <c r="CA558" s="74"/>
      <c r="CB558" s="74"/>
      <c r="CC558" s="74"/>
      <c r="CD558" s="74"/>
      <c r="CE558" s="74"/>
      <c r="CF558" s="74"/>
      <c r="CG558" s="74"/>
      <c r="CH558" s="74"/>
      <c r="CI558" s="74"/>
      <c r="CJ558" s="74"/>
      <c r="CK558" s="74"/>
      <c r="CL558" s="74"/>
      <c r="CM558" s="74"/>
      <c r="CN558" s="74"/>
      <c r="CO558" s="74"/>
      <c r="CP558" s="74"/>
      <c r="CQ558" s="74"/>
      <c r="CR558" s="74"/>
      <c r="CS558" s="74"/>
      <c r="CT558" s="74"/>
      <c r="CU558" s="74"/>
      <c r="CV558" s="74"/>
      <c r="CW558" s="74"/>
      <c r="CX558" s="74"/>
      <c r="CY558" s="74"/>
      <c r="CZ558" s="74"/>
      <c r="DA558" s="74"/>
      <c r="DB558" s="74"/>
      <c r="DC558" s="74"/>
      <c r="DD558" s="74"/>
      <c r="DE558" s="74"/>
      <c r="DF558" s="74"/>
      <c r="DG558" s="74"/>
      <c r="DH558" s="74"/>
      <c r="DI558" s="74"/>
      <c r="DJ558" s="74"/>
      <c r="DK558" s="74"/>
      <c r="DL558" s="74"/>
      <c r="DM558" s="74"/>
      <c r="DN558" s="74"/>
      <c r="DO558" s="74"/>
      <c r="DP558" s="74"/>
      <c r="DQ558" s="74"/>
      <c r="DR558" s="74"/>
      <c r="DS558" s="74"/>
      <c r="DT558" s="74"/>
      <c r="DU558" s="74"/>
      <c r="DV558" s="74"/>
      <c r="DW558" s="74"/>
      <c r="DX558" s="74"/>
      <c r="DY558" s="74"/>
      <c r="DZ558" s="74"/>
      <c r="EA558" s="74"/>
      <c r="EB558" s="74"/>
      <c r="EC558" s="74"/>
      <c r="ED558" s="74"/>
      <c r="EE558" s="74"/>
      <c r="EF558" s="74"/>
      <c r="EG558" s="74"/>
      <c r="EH558" s="74"/>
      <c r="EI558" s="74"/>
      <c r="EJ558" s="74"/>
      <c r="EK558" s="74"/>
      <c r="EL558" s="74"/>
      <c r="EM558" s="74"/>
      <c r="EN558" s="74"/>
      <c r="EO558" s="74"/>
      <c r="EP558" s="74"/>
      <c r="EQ558" s="74"/>
      <c r="ER558" s="74"/>
      <c r="ES558" s="74"/>
      <c r="ET558" s="74"/>
      <c r="EU558" s="74"/>
      <c r="EV558" s="74"/>
      <c r="EW558" s="74"/>
      <c r="EX558" s="74"/>
      <c r="EY558" s="74"/>
      <c r="EZ558" s="74"/>
      <c r="FA558" s="74"/>
    </row>
    <row r="559" spans="1:157" s="338" customFormat="1">
      <c r="B559" s="161" t="s">
        <v>1989</v>
      </c>
      <c r="C559" s="98" t="s">
        <v>259</v>
      </c>
      <c r="D559" s="95" t="s">
        <v>260</v>
      </c>
      <c r="E559" s="94" t="s">
        <v>261</v>
      </c>
      <c r="F559" s="162">
        <v>3.1E-2</v>
      </c>
      <c r="G559" s="96">
        <v>12.91</v>
      </c>
      <c r="H559" s="97">
        <f t="shared" si="25"/>
        <v>0.40021000000000001</v>
      </c>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c r="AN559" s="74"/>
      <c r="AO559" s="74"/>
      <c r="AP559" s="74"/>
      <c r="AQ559" s="74"/>
      <c r="AR559" s="74"/>
      <c r="AS559" s="74"/>
      <c r="AT559" s="74"/>
      <c r="AU559" s="74"/>
      <c r="AV559" s="74"/>
      <c r="AW559" s="74"/>
      <c r="AX559" s="74"/>
      <c r="AY559" s="74"/>
      <c r="AZ559" s="74"/>
      <c r="BA559" s="74"/>
      <c r="BB559" s="74"/>
      <c r="BC559" s="74"/>
      <c r="BD559" s="74"/>
      <c r="BE559" s="74"/>
      <c r="BF559" s="74"/>
      <c r="BG559" s="74"/>
      <c r="BH559" s="74"/>
      <c r="BI559" s="74"/>
      <c r="BJ559" s="74"/>
      <c r="BK559" s="74"/>
      <c r="BL559" s="74"/>
      <c r="BM559" s="74"/>
      <c r="BN559" s="74"/>
      <c r="BO559" s="74"/>
      <c r="BP559" s="74"/>
      <c r="BQ559" s="74"/>
      <c r="BR559" s="74"/>
      <c r="BS559" s="74"/>
      <c r="BT559" s="74"/>
      <c r="BU559" s="74"/>
      <c r="BV559" s="74"/>
      <c r="BW559" s="74"/>
      <c r="BX559" s="74"/>
      <c r="BY559" s="74"/>
      <c r="BZ559" s="74"/>
      <c r="CA559" s="74"/>
      <c r="CB559" s="74"/>
      <c r="CC559" s="74"/>
      <c r="CD559" s="74"/>
      <c r="CE559" s="74"/>
      <c r="CF559" s="74"/>
      <c r="CG559" s="74"/>
      <c r="CH559" s="74"/>
      <c r="CI559" s="74"/>
      <c r="CJ559" s="74"/>
      <c r="CK559" s="74"/>
      <c r="CL559" s="74"/>
      <c r="CM559" s="74"/>
      <c r="CN559" s="74"/>
      <c r="CO559" s="74"/>
      <c r="CP559" s="74"/>
      <c r="CQ559" s="74"/>
      <c r="CR559" s="74"/>
      <c r="CS559" s="74"/>
      <c r="CT559" s="74"/>
      <c r="CU559" s="74"/>
      <c r="CV559" s="74"/>
      <c r="CW559" s="74"/>
      <c r="CX559" s="74"/>
      <c r="CY559" s="74"/>
      <c r="CZ559" s="74"/>
      <c r="DA559" s="74"/>
      <c r="DB559" s="74"/>
      <c r="DC559" s="74"/>
      <c r="DD559" s="74"/>
      <c r="DE559" s="74"/>
      <c r="DF559" s="74"/>
      <c r="DG559" s="74"/>
      <c r="DH559" s="74"/>
      <c r="DI559" s="74"/>
      <c r="DJ559" s="74"/>
      <c r="DK559" s="74"/>
      <c r="DL559" s="74"/>
      <c r="DM559" s="74"/>
      <c r="DN559" s="74"/>
      <c r="DO559" s="74"/>
      <c r="DP559" s="74"/>
      <c r="DQ559" s="74"/>
      <c r="DR559" s="74"/>
      <c r="DS559" s="74"/>
      <c r="DT559" s="74"/>
      <c r="DU559" s="74"/>
      <c r="DV559" s="74"/>
      <c r="DW559" s="74"/>
      <c r="DX559" s="74"/>
      <c r="DY559" s="74"/>
      <c r="DZ559" s="74"/>
      <c r="EA559" s="74"/>
      <c r="EB559" s="74"/>
      <c r="EC559" s="74"/>
      <c r="ED559" s="74"/>
      <c r="EE559" s="74"/>
      <c r="EF559" s="74"/>
      <c r="EG559" s="74"/>
      <c r="EH559" s="74"/>
      <c r="EI559" s="74"/>
      <c r="EJ559" s="74"/>
      <c r="EK559" s="74"/>
      <c r="EL559" s="74"/>
      <c r="EM559" s="74"/>
      <c r="EN559" s="74"/>
      <c r="EO559" s="74"/>
      <c r="EP559" s="74"/>
      <c r="EQ559" s="74"/>
      <c r="ER559" s="74"/>
      <c r="ES559" s="74"/>
      <c r="ET559" s="74"/>
      <c r="EU559" s="74"/>
      <c r="EV559" s="74"/>
      <c r="EW559" s="74"/>
      <c r="EX559" s="74"/>
      <c r="EY559" s="74"/>
      <c r="EZ559" s="74"/>
      <c r="FA559" s="74"/>
    </row>
    <row r="560" spans="1:157" s="338" customFormat="1" ht="30">
      <c r="B560" s="161" t="s">
        <v>1990</v>
      </c>
      <c r="C560" s="98" t="s">
        <v>908</v>
      </c>
      <c r="D560" s="95" t="s">
        <v>909</v>
      </c>
      <c r="E560" s="94" t="s">
        <v>961</v>
      </c>
      <c r="F560" s="162">
        <v>0.15</v>
      </c>
      <c r="G560" s="96">
        <v>17.600000000000001</v>
      </c>
      <c r="H560" s="97">
        <f t="shared" si="25"/>
        <v>2.64</v>
      </c>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c r="AN560" s="74"/>
      <c r="AO560" s="74"/>
      <c r="AP560" s="74"/>
      <c r="AQ560" s="74"/>
      <c r="AR560" s="74"/>
      <c r="AS560" s="74"/>
      <c r="AT560" s="74"/>
      <c r="AU560" s="74"/>
      <c r="AV560" s="74"/>
      <c r="AW560" s="74"/>
      <c r="AX560" s="74"/>
      <c r="AY560" s="74"/>
      <c r="AZ560" s="74"/>
      <c r="BA560" s="74"/>
      <c r="BB560" s="74"/>
      <c r="BC560" s="74"/>
      <c r="BD560" s="74"/>
      <c r="BE560" s="74"/>
      <c r="BF560" s="74"/>
      <c r="BG560" s="74"/>
      <c r="BH560" s="74"/>
      <c r="BI560" s="74"/>
      <c r="BJ560" s="74"/>
      <c r="BK560" s="74"/>
      <c r="BL560" s="74"/>
      <c r="BM560" s="74"/>
      <c r="BN560" s="74"/>
      <c r="BO560" s="74"/>
      <c r="BP560" s="74"/>
      <c r="BQ560" s="74"/>
      <c r="BR560" s="74"/>
      <c r="BS560" s="74"/>
      <c r="BT560" s="74"/>
      <c r="BU560" s="74"/>
      <c r="BV560" s="74"/>
      <c r="BW560" s="74"/>
      <c r="BX560" s="74"/>
      <c r="BY560" s="74"/>
      <c r="BZ560" s="74"/>
      <c r="CA560" s="74"/>
      <c r="CB560" s="74"/>
      <c r="CC560" s="74"/>
      <c r="CD560" s="74"/>
      <c r="CE560" s="74"/>
      <c r="CF560" s="74"/>
      <c r="CG560" s="74"/>
      <c r="CH560" s="74"/>
      <c r="CI560" s="74"/>
      <c r="CJ560" s="74"/>
      <c r="CK560" s="74"/>
      <c r="CL560" s="74"/>
      <c r="CM560" s="74"/>
      <c r="CN560" s="74"/>
      <c r="CO560" s="74"/>
      <c r="CP560" s="74"/>
      <c r="CQ560" s="74"/>
      <c r="CR560" s="74"/>
      <c r="CS560" s="74"/>
      <c r="CT560" s="74"/>
      <c r="CU560" s="74"/>
      <c r="CV560" s="74"/>
      <c r="CW560" s="74"/>
      <c r="CX560" s="74"/>
      <c r="CY560" s="74"/>
      <c r="CZ560" s="74"/>
      <c r="DA560" s="74"/>
      <c r="DB560" s="74"/>
      <c r="DC560" s="74"/>
      <c r="DD560" s="74"/>
      <c r="DE560" s="74"/>
      <c r="DF560" s="74"/>
      <c r="DG560" s="74"/>
      <c r="DH560" s="74"/>
      <c r="DI560" s="74"/>
      <c r="DJ560" s="74"/>
      <c r="DK560" s="74"/>
      <c r="DL560" s="74"/>
      <c r="DM560" s="74"/>
      <c r="DN560" s="74"/>
      <c r="DO560" s="74"/>
      <c r="DP560" s="74"/>
      <c r="DQ560" s="74"/>
      <c r="DR560" s="74"/>
      <c r="DS560" s="74"/>
      <c r="DT560" s="74"/>
      <c r="DU560" s="74"/>
      <c r="DV560" s="74"/>
      <c r="DW560" s="74"/>
      <c r="DX560" s="74"/>
      <c r="DY560" s="74"/>
      <c r="DZ560" s="74"/>
      <c r="EA560" s="74"/>
      <c r="EB560" s="74"/>
      <c r="EC560" s="74"/>
      <c r="ED560" s="74"/>
      <c r="EE560" s="74"/>
      <c r="EF560" s="74"/>
      <c r="EG560" s="74"/>
      <c r="EH560" s="74"/>
      <c r="EI560" s="74"/>
      <c r="EJ560" s="74"/>
      <c r="EK560" s="74"/>
      <c r="EL560" s="74"/>
      <c r="EM560" s="74"/>
      <c r="EN560" s="74"/>
      <c r="EO560" s="74"/>
      <c r="EP560" s="74"/>
      <c r="EQ560" s="74"/>
      <c r="ER560" s="74"/>
      <c r="ES560" s="74"/>
      <c r="ET560" s="74"/>
      <c r="EU560" s="74"/>
      <c r="EV560" s="74"/>
      <c r="EW560" s="74"/>
      <c r="EX560" s="74"/>
      <c r="EY560" s="74"/>
      <c r="EZ560" s="74"/>
      <c r="FA560" s="74"/>
    </row>
    <row r="561" spans="1:157" s="338" customFormat="1">
      <c r="B561" s="161" t="s">
        <v>1991</v>
      </c>
      <c r="C561" s="98" t="s">
        <v>546</v>
      </c>
      <c r="D561" s="95" t="s">
        <v>547</v>
      </c>
      <c r="E561" s="94" t="s">
        <v>26</v>
      </c>
      <c r="F561" s="162">
        <v>0.60299999999999998</v>
      </c>
      <c r="G561" s="96">
        <v>0.37</v>
      </c>
      <c r="H561" s="97">
        <f t="shared" si="25"/>
        <v>0.22311</v>
      </c>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c r="AN561" s="74"/>
      <c r="AO561" s="74"/>
      <c r="AP561" s="74"/>
      <c r="AQ561" s="74"/>
      <c r="AR561" s="74"/>
      <c r="AS561" s="74"/>
      <c r="AT561" s="74"/>
      <c r="AU561" s="74"/>
      <c r="AV561" s="74"/>
      <c r="AW561" s="74"/>
      <c r="AX561" s="74"/>
      <c r="AY561" s="74"/>
      <c r="AZ561" s="74"/>
      <c r="BA561" s="74"/>
      <c r="BB561" s="74"/>
      <c r="BC561" s="74"/>
      <c r="BD561" s="74"/>
      <c r="BE561" s="74"/>
      <c r="BF561" s="74"/>
      <c r="BG561" s="74"/>
      <c r="BH561" s="74"/>
      <c r="BI561" s="74"/>
      <c r="BJ561" s="74"/>
      <c r="BK561" s="74"/>
      <c r="BL561" s="74"/>
      <c r="BM561" s="74"/>
      <c r="BN561" s="74"/>
      <c r="BO561" s="74"/>
      <c r="BP561" s="74"/>
      <c r="BQ561" s="74"/>
      <c r="BR561" s="74"/>
      <c r="BS561" s="74"/>
      <c r="BT561" s="74"/>
      <c r="BU561" s="74"/>
      <c r="BV561" s="74"/>
      <c r="BW561" s="74"/>
      <c r="BX561" s="74"/>
      <c r="BY561" s="74"/>
      <c r="BZ561" s="74"/>
      <c r="CA561" s="74"/>
      <c r="CB561" s="74"/>
      <c r="CC561" s="74"/>
      <c r="CD561" s="74"/>
      <c r="CE561" s="74"/>
      <c r="CF561" s="74"/>
      <c r="CG561" s="74"/>
      <c r="CH561" s="74"/>
      <c r="CI561" s="74"/>
      <c r="CJ561" s="74"/>
      <c r="CK561" s="74"/>
      <c r="CL561" s="74"/>
      <c r="CM561" s="74"/>
      <c r="CN561" s="74"/>
      <c r="CO561" s="74"/>
      <c r="CP561" s="74"/>
      <c r="CQ561" s="74"/>
      <c r="CR561" s="74"/>
      <c r="CS561" s="74"/>
      <c r="CT561" s="74"/>
      <c r="CU561" s="74"/>
      <c r="CV561" s="74"/>
      <c r="CW561" s="74"/>
      <c r="CX561" s="74"/>
      <c r="CY561" s="74"/>
      <c r="CZ561" s="74"/>
      <c r="DA561" s="74"/>
      <c r="DB561" s="74"/>
      <c r="DC561" s="74"/>
      <c r="DD561" s="74"/>
      <c r="DE561" s="74"/>
      <c r="DF561" s="74"/>
      <c r="DG561" s="74"/>
      <c r="DH561" s="74"/>
      <c r="DI561" s="74"/>
      <c r="DJ561" s="74"/>
      <c r="DK561" s="74"/>
      <c r="DL561" s="74"/>
      <c r="DM561" s="74"/>
      <c r="DN561" s="74"/>
      <c r="DO561" s="74"/>
      <c r="DP561" s="74"/>
      <c r="DQ561" s="74"/>
      <c r="DR561" s="74"/>
      <c r="DS561" s="74"/>
      <c r="DT561" s="74"/>
      <c r="DU561" s="74"/>
      <c r="DV561" s="74"/>
      <c r="DW561" s="74"/>
      <c r="DX561" s="74"/>
      <c r="DY561" s="74"/>
      <c r="DZ561" s="74"/>
      <c r="EA561" s="74"/>
      <c r="EB561" s="74"/>
      <c r="EC561" s="74"/>
      <c r="ED561" s="74"/>
      <c r="EE561" s="74"/>
      <c r="EF561" s="74"/>
      <c r="EG561" s="74"/>
      <c r="EH561" s="74"/>
      <c r="EI561" s="74"/>
      <c r="EJ561" s="74"/>
      <c r="EK561" s="74"/>
      <c r="EL561" s="74"/>
      <c r="EM561" s="74"/>
      <c r="EN561" s="74"/>
      <c r="EO561" s="74"/>
      <c r="EP561" s="74"/>
      <c r="EQ561" s="74"/>
      <c r="ER561" s="74"/>
      <c r="ES561" s="74"/>
      <c r="ET561" s="74"/>
      <c r="EU561" s="74"/>
      <c r="EV561" s="74"/>
      <c r="EW561" s="74"/>
      <c r="EX561" s="74"/>
      <c r="EY561" s="74"/>
      <c r="EZ561" s="74"/>
      <c r="FA561" s="74"/>
    </row>
    <row r="562" spans="1:157" s="338" customFormat="1" ht="15.75" thickBot="1">
      <c r="B562" s="344" t="s">
        <v>1992</v>
      </c>
      <c r="C562" s="100" t="s">
        <v>548</v>
      </c>
      <c r="D562" s="101" t="s">
        <v>549</v>
      </c>
      <c r="E562" s="345" t="s">
        <v>26</v>
      </c>
      <c r="F562" s="346">
        <v>8.4000000000000005E-2</v>
      </c>
      <c r="G562" s="102">
        <v>2.4</v>
      </c>
      <c r="H562" s="103">
        <f t="shared" si="25"/>
        <v>0.2016</v>
      </c>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c r="AN562" s="74"/>
      <c r="AO562" s="74"/>
      <c r="AP562" s="74"/>
      <c r="AQ562" s="74"/>
      <c r="AR562" s="74"/>
      <c r="AS562" s="74"/>
      <c r="AT562" s="74"/>
      <c r="AU562" s="74"/>
      <c r="AV562" s="74"/>
      <c r="AW562" s="74"/>
      <c r="AX562" s="74"/>
      <c r="AY562" s="74"/>
      <c r="AZ562" s="74"/>
      <c r="BA562" s="74"/>
      <c r="BB562" s="74"/>
      <c r="BC562" s="74"/>
      <c r="BD562" s="74"/>
      <c r="BE562" s="74"/>
      <c r="BF562" s="74"/>
      <c r="BG562" s="74"/>
      <c r="BH562" s="74"/>
      <c r="BI562" s="74"/>
      <c r="BJ562" s="74"/>
      <c r="BK562" s="74"/>
      <c r="BL562" s="74"/>
      <c r="BM562" s="74"/>
      <c r="BN562" s="74"/>
      <c r="BO562" s="74"/>
      <c r="BP562" s="74"/>
      <c r="BQ562" s="74"/>
      <c r="BR562" s="74"/>
      <c r="BS562" s="74"/>
      <c r="BT562" s="74"/>
      <c r="BU562" s="74"/>
      <c r="BV562" s="74"/>
      <c r="BW562" s="74"/>
      <c r="BX562" s="74"/>
      <c r="BY562" s="74"/>
      <c r="BZ562" s="74"/>
      <c r="CA562" s="74"/>
      <c r="CB562" s="74"/>
      <c r="CC562" s="74"/>
      <c r="CD562" s="74"/>
      <c r="CE562" s="74"/>
      <c r="CF562" s="74"/>
      <c r="CG562" s="74"/>
      <c r="CH562" s="74"/>
      <c r="CI562" s="74"/>
      <c r="CJ562" s="74"/>
      <c r="CK562" s="74"/>
      <c r="CL562" s="74"/>
      <c r="CM562" s="74"/>
      <c r="CN562" s="74"/>
      <c r="CO562" s="74"/>
      <c r="CP562" s="74"/>
      <c r="CQ562" s="74"/>
      <c r="CR562" s="74"/>
      <c r="CS562" s="74"/>
      <c r="CT562" s="74"/>
      <c r="CU562" s="74"/>
      <c r="CV562" s="74"/>
      <c r="CW562" s="74"/>
      <c r="CX562" s="74"/>
      <c r="CY562" s="74"/>
      <c r="CZ562" s="74"/>
      <c r="DA562" s="74"/>
      <c r="DB562" s="74"/>
      <c r="DC562" s="74"/>
      <c r="DD562" s="74"/>
      <c r="DE562" s="74"/>
      <c r="DF562" s="74"/>
      <c r="DG562" s="74"/>
      <c r="DH562" s="74"/>
      <c r="DI562" s="74"/>
      <c r="DJ562" s="74"/>
      <c r="DK562" s="74"/>
      <c r="DL562" s="74"/>
      <c r="DM562" s="74"/>
      <c r="DN562" s="74"/>
      <c r="DO562" s="74"/>
      <c r="DP562" s="74"/>
      <c r="DQ562" s="74"/>
      <c r="DR562" s="74"/>
      <c r="DS562" s="74"/>
      <c r="DT562" s="74"/>
      <c r="DU562" s="74"/>
      <c r="DV562" s="74"/>
      <c r="DW562" s="74"/>
      <c r="DX562" s="74"/>
      <c r="DY562" s="74"/>
      <c r="DZ562" s="74"/>
      <c r="EA562" s="74"/>
      <c r="EB562" s="74"/>
      <c r="EC562" s="74"/>
      <c r="ED562" s="74"/>
      <c r="EE562" s="74"/>
      <c r="EF562" s="74"/>
      <c r="EG562" s="74"/>
      <c r="EH562" s="74"/>
      <c r="EI562" s="74"/>
      <c r="EJ562" s="74"/>
      <c r="EK562" s="74"/>
      <c r="EL562" s="74"/>
      <c r="EM562" s="74"/>
      <c r="EN562" s="74"/>
      <c r="EO562" s="74"/>
      <c r="EP562" s="74"/>
      <c r="EQ562" s="74"/>
      <c r="ER562" s="74"/>
      <c r="ES562" s="74"/>
      <c r="ET562" s="74"/>
      <c r="EU562" s="74"/>
      <c r="EV562" s="74"/>
      <c r="EW562" s="74"/>
      <c r="EX562" s="74"/>
      <c r="EY562" s="74"/>
      <c r="EZ562" s="74"/>
      <c r="FA562" s="74"/>
    </row>
    <row r="563" spans="1:157" s="338" customFormat="1" ht="16.5" thickBot="1">
      <c r="B563" s="109"/>
      <c r="C563" s="339"/>
      <c r="D563" s="340"/>
      <c r="E563" s="339"/>
      <c r="F563" s="341"/>
      <c r="G563" s="342"/>
      <c r="H563" s="342"/>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c r="AN563" s="74"/>
      <c r="AO563" s="74"/>
      <c r="AP563" s="74"/>
      <c r="AQ563" s="74"/>
      <c r="AR563" s="74"/>
      <c r="AS563" s="74"/>
      <c r="AT563" s="74"/>
      <c r="AU563" s="74"/>
      <c r="AV563" s="74"/>
      <c r="AW563" s="74"/>
      <c r="AX563" s="74"/>
      <c r="AY563" s="74"/>
      <c r="AZ563" s="74"/>
      <c r="BA563" s="74"/>
      <c r="BB563" s="74"/>
      <c r="BC563" s="74"/>
      <c r="BD563" s="74"/>
      <c r="BE563" s="74"/>
      <c r="BF563" s="74"/>
      <c r="BG563" s="74"/>
      <c r="BH563" s="74"/>
      <c r="BI563" s="74"/>
      <c r="BJ563" s="74"/>
      <c r="BK563" s="74"/>
      <c r="BL563" s="74"/>
      <c r="BM563" s="74"/>
      <c r="BN563" s="74"/>
      <c r="BO563" s="74"/>
      <c r="BP563" s="74"/>
      <c r="BQ563" s="74"/>
      <c r="BR563" s="74"/>
      <c r="BS563" s="74"/>
      <c r="BT563" s="74"/>
      <c r="BU563" s="74"/>
      <c r="BV563" s="74"/>
      <c r="BW563" s="74"/>
      <c r="BX563" s="74"/>
      <c r="BY563" s="74"/>
      <c r="BZ563" s="74"/>
      <c r="CA563" s="74"/>
      <c r="CB563" s="74"/>
      <c r="CC563" s="74"/>
      <c r="CD563" s="74"/>
      <c r="CE563" s="74"/>
      <c r="CF563" s="74"/>
      <c r="CG563" s="74"/>
      <c r="CH563" s="74"/>
      <c r="CI563" s="74"/>
      <c r="CJ563" s="74"/>
      <c r="CK563" s="74"/>
      <c r="CL563" s="74"/>
      <c r="CM563" s="74"/>
      <c r="CN563" s="74"/>
      <c r="CO563" s="74"/>
      <c r="CP563" s="74"/>
      <c r="CQ563" s="74"/>
      <c r="CR563" s="74"/>
      <c r="CS563" s="74"/>
      <c r="CT563" s="74"/>
      <c r="CU563" s="74"/>
      <c r="CV563" s="74"/>
      <c r="CW563" s="74"/>
      <c r="CX563" s="74"/>
      <c r="CY563" s="74"/>
      <c r="CZ563" s="74"/>
      <c r="DA563" s="74"/>
      <c r="DB563" s="74"/>
      <c r="DC563" s="74"/>
      <c r="DD563" s="74"/>
      <c r="DE563" s="74"/>
      <c r="DF563" s="74"/>
      <c r="DG563" s="74"/>
      <c r="DH563" s="74"/>
      <c r="DI563" s="74"/>
      <c r="DJ563" s="74"/>
      <c r="DK563" s="74"/>
      <c r="DL563" s="74"/>
      <c r="DM563" s="74"/>
      <c r="DN563" s="74"/>
      <c r="DO563" s="74"/>
      <c r="DP563" s="74"/>
      <c r="DQ563" s="74"/>
      <c r="DR563" s="74"/>
      <c r="DS563" s="74"/>
      <c r="DT563" s="74"/>
      <c r="DU563" s="74"/>
      <c r="DV563" s="74"/>
      <c r="DW563" s="74"/>
      <c r="DX563" s="74"/>
      <c r="DY563" s="74"/>
      <c r="DZ563" s="74"/>
      <c r="EA563" s="74"/>
      <c r="EB563" s="74"/>
      <c r="EC563" s="74"/>
      <c r="ED563" s="74"/>
      <c r="EE563" s="74"/>
      <c r="EF563" s="74"/>
      <c r="EG563" s="74"/>
      <c r="EH563" s="74"/>
      <c r="EI563" s="74"/>
      <c r="EJ563" s="74"/>
      <c r="EK563" s="74"/>
      <c r="EL563" s="74"/>
      <c r="EM563" s="74"/>
      <c r="EN563" s="74"/>
      <c r="EO563" s="74"/>
      <c r="EP563" s="74"/>
      <c r="EQ563" s="74"/>
      <c r="ER563" s="74"/>
      <c r="ES563" s="74"/>
      <c r="ET563" s="74"/>
      <c r="EU563" s="74"/>
      <c r="EV563" s="74"/>
      <c r="EW563" s="74"/>
      <c r="EX563" s="74"/>
      <c r="EY563" s="74"/>
      <c r="EZ563" s="74"/>
      <c r="FA563" s="74"/>
    </row>
    <row r="564" spans="1:157" ht="47.25">
      <c r="B564" s="194" t="s">
        <v>2842</v>
      </c>
      <c r="C564" s="155" t="s">
        <v>162</v>
      </c>
      <c r="D564" s="254" t="s">
        <v>163</v>
      </c>
      <c r="E564" s="157" t="s">
        <v>18</v>
      </c>
      <c r="F564" s="196"/>
      <c r="G564" s="159"/>
      <c r="H564" s="160">
        <f>SUM(H565:H572)</f>
        <v>64.40158000000001</v>
      </c>
    </row>
    <row r="565" spans="1:157">
      <c r="B565" s="161" t="s">
        <v>2843</v>
      </c>
      <c r="C565" s="98" t="s">
        <v>322</v>
      </c>
      <c r="D565" s="95" t="s">
        <v>323</v>
      </c>
      <c r="E565" s="94" t="s">
        <v>261</v>
      </c>
      <c r="F565" s="162">
        <v>0.18049999999999999</v>
      </c>
      <c r="G565" s="96">
        <v>15.72</v>
      </c>
      <c r="H565" s="97">
        <f t="shared" ref="H565:H572" si="26">F565*G565</f>
        <v>2.8374600000000001</v>
      </c>
    </row>
    <row r="566" spans="1:157">
      <c r="B566" s="161" t="s">
        <v>2844</v>
      </c>
      <c r="C566" s="98" t="s">
        <v>358</v>
      </c>
      <c r="D566" s="95" t="s">
        <v>354</v>
      </c>
      <c r="E566" s="94" t="s">
        <v>261</v>
      </c>
      <c r="F566" s="162">
        <v>0.2767</v>
      </c>
      <c r="G566" s="96">
        <v>15.72</v>
      </c>
      <c r="H566" s="97">
        <f t="shared" si="26"/>
        <v>4.3497240000000001</v>
      </c>
    </row>
    <row r="567" spans="1:157">
      <c r="B567" s="161" t="s">
        <v>2845</v>
      </c>
      <c r="C567" s="98" t="s">
        <v>259</v>
      </c>
      <c r="D567" s="95" t="s">
        <v>260</v>
      </c>
      <c r="E567" s="94" t="s">
        <v>261</v>
      </c>
      <c r="F567" s="162">
        <v>0.4572</v>
      </c>
      <c r="G567" s="96">
        <v>12.91</v>
      </c>
      <c r="H567" s="97">
        <f t="shared" si="26"/>
        <v>5.9024520000000003</v>
      </c>
    </row>
    <row r="568" spans="1:157" ht="30">
      <c r="B568" s="161" t="s">
        <v>2846</v>
      </c>
      <c r="C568" s="98" t="s">
        <v>583</v>
      </c>
      <c r="D568" s="95" t="s">
        <v>584</v>
      </c>
      <c r="E568" s="94" t="s">
        <v>24</v>
      </c>
      <c r="F568" s="162">
        <v>9.7000000000000003E-2</v>
      </c>
      <c r="G568" s="96">
        <v>265.10000000000002</v>
      </c>
      <c r="H568" s="97">
        <f t="shared" si="26"/>
        <v>25.714700000000004</v>
      </c>
    </row>
    <row r="569" spans="1:157">
      <c r="B569" s="161" t="s">
        <v>2847</v>
      </c>
      <c r="C569" s="98" t="s">
        <v>585</v>
      </c>
      <c r="D569" s="95" t="s">
        <v>586</v>
      </c>
      <c r="E569" s="94" t="s">
        <v>18</v>
      </c>
      <c r="F569" s="162">
        <v>1.1279999999999999</v>
      </c>
      <c r="G569" s="96">
        <v>1</v>
      </c>
      <c r="H569" s="97">
        <f t="shared" si="26"/>
        <v>1.1279999999999999</v>
      </c>
    </row>
    <row r="570" spans="1:157" ht="30">
      <c r="B570" s="161" t="s">
        <v>2848</v>
      </c>
      <c r="C570" s="98" t="s">
        <v>587</v>
      </c>
      <c r="D570" s="95" t="s">
        <v>588</v>
      </c>
      <c r="E570" s="94" t="s">
        <v>30</v>
      </c>
      <c r="F570" s="162">
        <v>0.25</v>
      </c>
      <c r="G570" s="96">
        <v>8.3699999999999992</v>
      </c>
      <c r="H570" s="97">
        <f t="shared" si="26"/>
        <v>2.0924999999999998</v>
      </c>
    </row>
    <row r="571" spans="1:157">
      <c r="B571" s="161" t="s">
        <v>2849</v>
      </c>
      <c r="C571" s="98" t="s">
        <v>413</v>
      </c>
      <c r="D571" s="95" t="s">
        <v>414</v>
      </c>
      <c r="E571" s="94" t="s">
        <v>30</v>
      </c>
      <c r="F571" s="162">
        <v>0.2</v>
      </c>
      <c r="G571" s="96">
        <v>0.71</v>
      </c>
      <c r="H571" s="97">
        <f t="shared" si="26"/>
        <v>0.14199999999999999</v>
      </c>
    </row>
    <row r="572" spans="1:157" ht="30.75" thickBot="1">
      <c r="B572" s="344" t="s">
        <v>2850</v>
      </c>
      <c r="C572" s="100" t="s">
        <v>589</v>
      </c>
      <c r="D572" s="101" t="s">
        <v>590</v>
      </c>
      <c r="E572" s="345" t="s">
        <v>18</v>
      </c>
      <c r="F572" s="346">
        <v>1.1224000000000001</v>
      </c>
      <c r="G572" s="102">
        <v>19.809999999999999</v>
      </c>
      <c r="H572" s="103">
        <f t="shared" si="26"/>
        <v>22.234743999999999</v>
      </c>
    </row>
    <row r="573" spans="1:157" s="172" customFormat="1" ht="15.75" thickBot="1">
      <c r="A573" s="165"/>
      <c r="B573" s="166"/>
      <c r="C573" s="167"/>
      <c r="D573" s="168"/>
      <c r="E573" s="167"/>
      <c r="F573" s="170"/>
      <c r="G573" s="171"/>
      <c r="H573" s="171"/>
      <c r="I573" s="74"/>
      <c r="J573" s="74"/>
      <c r="K573" s="74"/>
      <c r="L573" s="74"/>
      <c r="M573" s="74"/>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c r="AN573" s="74"/>
      <c r="AO573" s="74"/>
      <c r="AP573" s="74"/>
      <c r="AQ573" s="74"/>
      <c r="AR573" s="74"/>
      <c r="AS573" s="74"/>
      <c r="AT573" s="74"/>
      <c r="AU573" s="74"/>
      <c r="AV573" s="74"/>
      <c r="AW573" s="74"/>
      <c r="AX573" s="74"/>
      <c r="AY573" s="74"/>
      <c r="AZ573" s="74"/>
      <c r="BA573" s="74"/>
      <c r="BB573" s="74"/>
      <c r="BC573" s="74"/>
      <c r="BD573" s="74"/>
      <c r="BE573" s="74"/>
      <c r="BF573" s="74"/>
      <c r="BG573" s="74"/>
      <c r="BH573" s="74"/>
      <c r="BI573" s="74"/>
      <c r="BJ573" s="74"/>
      <c r="BK573" s="74"/>
      <c r="BL573" s="74"/>
      <c r="BM573" s="74"/>
      <c r="BN573" s="74"/>
      <c r="BO573" s="74"/>
      <c r="BP573" s="74"/>
      <c r="BQ573" s="74"/>
      <c r="BR573" s="74"/>
      <c r="BS573" s="74"/>
      <c r="BT573" s="74"/>
      <c r="BU573" s="74"/>
      <c r="BV573" s="74"/>
      <c r="BW573" s="74"/>
      <c r="BX573" s="74"/>
      <c r="BY573" s="74"/>
      <c r="BZ573" s="74"/>
      <c r="CA573" s="74"/>
      <c r="CB573" s="74"/>
      <c r="CC573" s="74"/>
      <c r="CD573" s="74"/>
      <c r="CE573" s="74"/>
      <c r="CF573" s="74"/>
      <c r="CG573" s="74"/>
      <c r="CH573" s="74"/>
      <c r="CI573" s="74"/>
      <c r="CJ573" s="74"/>
      <c r="CK573" s="74"/>
      <c r="CL573" s="74"/>
      <c r="CM573" s="74"/>
      <c r="CN573" s="74"/>
      <c r="CO573" s="74"/>
      <c r="CP573" s="74"/>
      <c r="CQ573" s="74"/>
      <c r="CR573" s="74"/>
      <c r="CS573" s="74"/>
      <c r="CT573" s="74"/>
      <c r="CU573" s="74"/>
      <c r="CV573" s="74"/>
      <c r="CW573" s="74"/>
      <c r="CX573" s="74"/>
      <c r="CY573" s="74"/>
      <c r="CZ573" s="74"/>
      <c r="DA573" s="74"/>
      <c r="DB573" s="74"/>
      <c r="DC573" s="74"/>
      <c r="DD573" s="74"/>
      <c r="DE573" s="74"/>
      <c r="DF573" s="74"/>
      <c r="DG573" s="74"/>
      <c r="DH573" s="74"/>
      <c r="DI573" s="74"/>
      <c r="DJ573" s="74"/>
      <c r="DK573" s="74"/>
      <c r="DL573" s="74"/>
      <c r="DM573" s="74"/>
      <c r="DN573" s="74"/>
      <c r="DO573" s="74"/>
      <c r="DP573" s="74"/>
      <c r="DQ573" s="74"/>
      <c r="DR573" s="74"/>
      <c r="DS573" s="74"/>
      <c r="DT573" s="74"/>
      <c r="DU573" s="74"/>
      <c r="DV573" s="74"/>
      <c r="DW573" s="74"/>
      <c r="DX573" s="74"/>
      <c r="DY573" s="74"/>
      <c r="DZ573" s="74"/>
      <c r="EA573" s="74"/>
      <c r="EB573" s="74"/>
      <c r="EC573" s="74"/>
      <c r="ED573" s="74"/>
      <c r="EE573" s="74"/>
      <c r="EF573" s="74"/>
      <c r="EG573" s="74"/>
      <c r="EH573" s="74"/>
      <c r="EI573" s="74"/>
      <c r="EJ573" s="74"/>
      <c r="EK573" s="74"/>
      <c r="EL573" s="74"/>
      <c r="EM573" s="74"/>
      <c r="EN573" s="74"/>
      <c r="EO573" s="74"/>
      <c r="EP573" s="74"/>
      <c r="EQ573" s="74"/>
      <c r="ER573" s="74"/>
      <c r="ES573" s="74"/>
      <c r="ET573" s="74"/>
      <c r="EU573" s="74"/>
      <c r="EV573" s="74"/>
      <c r="EW573" s="74"/>
      <c r="EX573" s="74"/>
      <c r="EY573" s="74"/>
      <c r="EZ573" s="74"/>
      <c r="FA573" s="74"/>
    </row>
    <row r="574" spans="1:157" ht="16.5" thickBot="1">
      <c r="B574" s="188">
        <v>12</v>
      </c>
      <c r="C574" s="188"/>
      <c r="D574" s="189" t="s">
        <v>37</v>
      </c>
      <c r="E574" s="190"/>
      <c r="F574" s="219"/>
      <c r="G574" s="192"/>
      <c r="H574" s="220"/>
    </row>
    <row r="575" spans="1:157" ht="15.75">
      <c r="B575" s="75"/>
      <c r="C575" s="375" t="s">
        <v>1731</v>
      </c>
      <c r="D575" s="416" t="s">
        <v>2891</v>
      </c>
      <c r="E575" s="377" t="s">
        <v>21</v>
      </c>
      <c r="F575" s="378"/>
      <c r="G575" s="379"/>
      <c r="H575" s="386">
        <f>SUM(H576:H577)</f>
        <v>156.023</v>
      </c>
    </row>
    <row r="576" spans="1:157" ht="15.75">
      <c r="B576" s="75"/>
      <c r="C576" s="389" t="s">
        <v>2893</v>
      </c>
      <c r="D576" s="408" t="s">
        <v>2891</v>
      </c>
      <c r="E576" s="390" t="s">
        <v>21</v>
      </c>
      <c r="F576" s="368">
        <v>1</v>
      </c>
      <c r="G576" s="369">
        <v>144.9</v>
      </c>
      <c r="H576" s="370">
        <f>F576*G576</f>
        <v>144.9</v>
      </c>
    </row>
    <row r="577" spans="1:157" ht="16.5" thickBot="1">
      <c r="B577" s="75"/>
      <c r="C577" s="410">
        <v>88309</v>
      </c>
      <c r="D577" s="381" t="s">
        <v>354</v>
      </c>
      <c r="E577" s="394" t="s">
        <v>261</v>
      </c>
      <c r="F577" s="383">
        <v>0.7</v>
      </c>
      <c r="G577" s="384">
        <v>15.89</v>
      </c>
      <c r="H577" s="385">
        <f>F577*G577</f>
        <v>11.122999999999999</v>
      </c>
    </row>
    <row r="578" spans="1:157" ht="16.5" thickBot="1">
      <c r="B578" s="75"/>
      <c r="C578" s="74"/>
      <c r="D578" s="74"/>
      <c r="E578" s="74"/>
      <c r="F578" s="74"/>
    </row>
    <row r="579" spans="1:157" ht="15.75">
      <c r="B579" s="194" t="s">
        <v>1543</v>
      </c>
      <c r="C579" s="375" t="s">
        <v>666</v>
      </c>
      <c r="D579" s="416" t="s">
        <v>2890</v>
      </c>
      <c r="E579" s="377" t="s">
        <v>21</v>
      </c>
      <c r="F579" s="378"/>
      <c r="G579" s="379"/>
      <c r="H579" s="386">
        <f>SUM(H580:H581)</f>
        <v>83.554000000000002</v>
      </c>
      <c r="J579" s="357"/>
      <c r="K579" s="358"/>
      <c r="L579" s="358"/>
      <c r="M579" s="358"/>
      <c r="N579" s="355"/>
      <c r="O579" s="355"/>
    </row>
    <row r="580" spans="1:157" ht="15.75">
      <c r="B580" s="161" t="s">
        <v>1993</v>
      </c>
      <c r="C580" s="389" t="s">
        <v>2892</v>
      </c>
      <c r="D580" s="366" t="s">
        <v>2889</v>
      </c>
      <c r="E580" s="390" t="s">
        <v>21</v>
      </c>
      <c r="F580" s="368">
        <v>1</v>
      </c>
      <c r="G580" s="369">
        <v>74.02</v>
      </c>
      <c r="H580" s="370">
        <f>F580*G580</f>
        <v>74.02</v>
      </c>
      <c r="I580" s="355"/>
      <c r="J580" s="355"/>
      <c r="K580" s="356"/>
      <c r="L580" s="357"/>
      <c r="M580" s="358"/>
      <c r="N580" s="358"/>
      <c r="O580" s="358" t="s">
        <v>2888</v>
      </c>
    </row>
    <row r="581" spans="1:157" ht="15.75" thickBot="1">
      <c r="B581" s="161" t="s">
        <v>1994</v>
      </c>
      <c r="C581" s="410" t="s">
        <v>358</v>
      </c>
      <c r="D581" s="381" t="s">
        <v>354</v>
      </c>
      <c r="E581" s="394" t="s">
        <v>261</v>
      </c>
      <c r="F581" s="383">
        <v>0.6</v>
      </c>
      <c r="G581" s="384">
        <v>15.89</v>
      </c>
      <c r="H581" s="385">
        <f>F581*G581</f>
        <v>9.5340000000000007</v>
      </c>
    </row>
    <row r="582" spans="1:157" s="172" customFormat="1" ht="15.75" thickBot="1">
      <c r="A582" s="165"/>
      <c r="B582" s="166"/>
      <c r="C582" s="167"/>
      <c r="D582" s="168"/>
      <c r="E582" s="167"/>
      <c r="F582" s="170"/>
      <c r="G582" s="171"/>
      <c r="H582" s="171"/>
      <c r="I582" s="74"/>
      <c r="J582" s="74"/>
      <c r="K582" s="74"/>
      <c r="L582" s="74"/>
      <c r="M582" s="74"/>
      <c r="N582" s="74"/>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c r="AN582" s="74"/>
      <c r="AO582" s="74"/>
      <c r="AP582" s="74"/>
      <c r="AQ582" s="74"/>
      <c r="AR582" s="74"/>
      <c r="AS582" s="74"/>
      <c r="AT582" s="74"/>
      <c r="AU582" s="74"/>
      <c r="AV582" s="74"/>
      <c r="AW582" s="74"/>
      <c r="AX582" s="74"/>
      <c r="AY582" s="74"/>
      <c r="AZ582" s="74"/>
      <c r="BA582" s="74"/>
      <c r="BB582" s="74"/>
      <c r="BC582" s="74"/>
      <c r="BD582" s="74"/>
      <c r="BE582" s="74"/>
      <c r="BF582" s="74"/>
      <c r="BG582" s="74"/>
      <c r="BH582" s="74"/>
      <c r="BI582" s="74"/>
      <c r="BJ582" s="74"/>
      <c r="BK582" s="74"/>
      <c r="BL582" s="74"/>
      <c r="BM582" s="74"/>
      <c r="BN582" s="74"/>
      <c r="BO582" s="74"/>
      <c r="BP582" s="74"/>
      <c r="BQ582" s="74"/>
      <c r="BR582" s="74"/>
      <c r="BS582" s="74"/>
      <c r="BT582" s="74"/>
      <c r="BU582" s="74"/>
      <c r="BV582" s="74"/>
      <c r="BW582" s="74"/>
      <c r="BX582" s="74"/>
      <c r="BY582" s="74"/>
      <c r="BZ582" s="74"/>
      <c r="CA582" s="74"/>
      <c r="CB582" s="74"/>
      <c r="CC582" s="74"/>
      <c r="CD582" s="74"/>
      <c r="CE582" s="74"/>
      <c r="CF582" s="74"/>
      <c r="CG582" s="74"/>
      <c r="CH582" s="74"/>
      <c r="CI582" s="74"/>
      <c r="CJ582" s="74"/>
      <c r="CK582" s="74"/>
      <c r="CL582" s="74"/>
      <c r="CM582" s="74"/>
      <c r="CN582" s="74"/>
      <c r="CO582" s="74"/>
      <c r="CP582" s="74"/>
      <c r="CQ582" s="74"/>
      <c r="CR582" s="74"/>
      <c r="CS582" s="74"/>
      <c r="CT582" s="74"/>
      <c r="CU582" s="74"/>
      <c r="CV582" s="74"/>
      <c r="CW582" s="74"/>
      <c r="CX582" s="74"/>
      <c r="CY582" s="74"/>
      <c r="CZ582" s="74"/>
      <c r="DA582" s="74"/>
      <c r="DB582" s="74"/>
      <c r="DC582" s="74"/>
      <c r="DD582" s="74"/>
      <c r="DE582" s="74"/>
      <c r="DF582" s="74"/>
      <c r="DG582" s="74"/>
      <c r="DH582" s="74"/>
      <c r="DI582" s="74"/>
      <c r="DJ582" s="74"/>
      <c r="DK582" s="74"/>
      <c r="DL582" s="74"/>
      <c r="DM582" s="74"/>
      <c r="DN582" s="74"/>
      <c r="DO582" s="74"/>
      <c r="DP582" s="74"/>
      <c r="DQ582" s="74"/>
      <c r="DR582" s="74"/>
      <c r="DS582" s="74"/>
      <c r="DT582" s="74"/>
      <c r="DU582" s="74"/>
      <c r="DV582" s="74"/>
      <c r="DW582" s="74"/>
      <c r="DX582" s="74"/>
      <c r="DY582" s="74"/>
      <c r="DZ582" s="74"/>
      <c r="EA582" s="74"/>
      <c r="EB582" s="74"/>
      <c r="EC582" s="74"/>
      <c r="ED582" s="74"/>
      <c r="EE582" s="74"/>
      <c r="EF582" s="74"/>
      <c r="EG582" s="74"/>
      <c r="EH582" s="74"/>
      <c r="EI582" s="74"/>
      <c r="EJ582" s="74"/>
      <c r="EK582" s="74"/>
      <c r="EL582" s="74"/>
      <c r="EM582" s="74"/>
      <c r="EN582" s="74"/>
      <c r="EO582" s="74"/>
      <c r="EP582" s="74"/>
      <c r="EQ582" s="74"/>
      <c r="ER582" s="74"/>
      <c r="ES582" s="74"/>
      <c r="ET582" s="74"/>
      <c r="EU582" s="74"/>
      <c r="EV582" s="74"/>
      <c r="EW582" s="74"/>
      <c r="EX582" s="74"/>
      <c r="EY582" s="74"/>
      <c r="EZ582" s="74"/>
      <c r="FA582" s="74"/>
    </row>
    <row r="583" spans="1:157" s="338" customFormat="1" ht="15.75">
      <c r="B583" s="409"/>
      <c r="C583" s="375" t="s">
        <v>88</v>
      </c>
      <c r="D583" s="416" t="s">
        <v>2894</v>
      </c>
      <c r="E583" s="377" t="s">
        <v>18</v>
      </c>
      <c r="F583" s="378"/>
      <c r="G583" s="379"/>
      <c r="H583" s="386">
        <f>SUM(H584:H587)</f>
        <v>259.83999999999997</v>
      </c>
      <c r="I583" s="74"/>
      <c r="J583" s="74"/>
      <c r="K583" s="74"/>
      <c r="L583" s="74"/>
      <c r="M583" s="74"/>
      <c r="N583" s="74"/>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c r="AN583" s="74"/>
      <c r="AO583" s="74"/>
      <c r="AP583" s="74"/>
      <c r="AQ583" s="74"/>
      <c r="AR583" s="74"/>
      <c r="AS583" s="74"/>
      <c r="AT583" s="74"/>
      <c r="AU583" s="74"/>
      <c r="AV583" s="74"/>
      <c r="AW583" s="74"/>
      <c r="AX583" s="74"/>
      <c r="AY583" s="74"/>
      <c r="AZ583" s="74"/>
      <c r="BA583" s="74"/>
      <c r="BB583" s="74"/>
      <c r="BC583" s="74"/>
      <c r="BD583" s="74"/>
      <c r="BE583" s="74"/>
      <c r="BF583" s="74"/>
      <c r="BG583" s="74"/>
      <c r="BH583" s="74"/>
      <c r="BI583" s="74"/>
      <c r="BJ583" s="74"/>
      <c r="BK583" s="74"/>
      <c r="BL583" s="74"/>
      <c r="BM583" s="74"/>
      <c r="BN583" s="74"/>
      <c r="BO583" s="74"/>
      <c r="BP583" s="74"/>
      <c r="BQ583" s="74"/>
      <c r="BR583" s="74"/>
      <c r="BS583" s="74"/>
      <c r="BT583" s="74"/>
      <c r="BU583" s="74"/>
      <c r="BV583" s="74"/>
      <c r="BW583" s="74"/>
      <c r="BX583" s="74"/>
      <c r="BY583" s="74"/>
      <c r="BZ583" s="74"/>
      <c r="CA583" s="74"/>
      <c r="CB583" s="74"/>
      <c r="CC583" s="74"/>
      <c r="CD583" s="74"/>
      <c r="CE583" s="74"/>
      <c r="CF583" s="74"/>
      <c r="CG583" s="74"/>
      <c r="CH583" s="74"/>
      <c r="CI583" s="74"/>
      <c r="CJ583" s="74"/>
      <c r="CK583" s="74"/>
      <c r="CL583" s="74"/>
      <c r="CM583" s="74"/>
      <c r="CN583" s="74"/>
      <c r="CO583" s="74"/>
      <c r="CP583" s="74"/>
      <c r="CQ583" s="74"/>
      <c r="CR583" s="74"/>
      <c r="CS583" s="74"/>
      <c r="CT583" s="74"/>
      <c r="CU583" s="74"/>
      <c r="CV583" s="74"/>
      <c r="CW583" s="74"/>
      <c r="CX583" s="74"/>
      <c r="CY583" s="74"/>
      <c r="CZ583" s="74"/>
      <c r="DA583" s="74"/>
      <c r="DB583" s="74"/>
      <c r="DC583" s="74"/>
      <c r="DD583" s="74"/>
      <c r="DE583" s="74"/>
      <c r="DF583" s="74"/>
      <c r="DG583" s="74"/>
      <c r="DH583" s="74"/>
      <c r="DI583" s="74"/>
      <c r="DJ583" s="74"/>
      <c r="DK583" s="74"/>
      <c r="DL583" s="74"/>
      <c r="DM583" s="74"/>
      <c r="DN583" s="74"/>
      <c r="DO583" s="74"/>
      <c r="DP583" s="74"/>
      <c r="DQ583" s="74"/>
      <c r="DR583" s="74"/>
      <c r="DS583" s="74"/>
      <c r="DT583" s="74"/>
      <c r="DU583" s="74"/>
      <c r="DV583" s="74"/>
      <c r="DW583" s="74"/>
      <c r="DX583" s="74"/>
      <c r="DY583" s="74"/>
      <c r="DZ583" s="74"/>
      <c r="EA583" s="74"/>
      <c r="EB583" s="74"/>
      <c r="EC583" s="74"/>
      <c r="ED583" s="74"/>
      <c r="EE583" s="74"/>
      <c r="EF583" s="74"/>
      <c r="EG583" s="74"/>
      <c r="EH583" s="74"/>
      <c r="EI583" s="74"/>
      <c r="EJ583" s="74"/>
      <c r="EK583" s="74"/>
      <c r="EL583" s="74"/>
      <c r="EM583" s="74"/>
      <c r="EN583" s="74"/>
      <c r="EO583" s="74"/>
      <c r="EP583" s="74"/>
      <c r="EQ583" s="74"/>
      <c r="ER583" s="74"/>
      <c r="ES583" s="74"/>
      <c r="ET583" s="74"/>
      <c r="EU583" s="74"/>
      <c r="EV583" s="74"/>
      <c r="EW583" s="74"/>
      <c r="EX583" s="74"/>
      <c r="EY583" s="74"/>
      <c r="EZ583" s="74"/>
      <c r="FA583" s="74"/>
    </row>
    <row r="584" spans="1:157" s="338" customFormat="1" ht="15.75">
      <c r="B584" s="409"/>
      <c r="C584" s="389" t="s">
        <v>2895</v>
      </c>
      <c r="D584" s="366" t="s">
        <v>2897</v>
      </c>
      <c r="E584" s="390" t="s">
        <v>319</v>
      </c>
      <c r="F584" s="368">
        <v>4</v>
      </c>
      <c r="G584" s="369">
        <v>0.53</v>
      </c>
      <c r="H584" s="370">
        <f>F584*G584</f>
        <v>2.12</v>
      </c>
      <c r="I584" s="355"/>
      <c r="J584" s="74"/>
      <c r="K584" s="74"/>
      <c r="L584" s="74"/>
      <c r="M584" s="74"/>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c r="AN584" s="74"/>
      <c r="AO584" s="74"/>
      <c r="AP584" s="74"/>
      <c r="AQ584" s="74"/>
      <c r="AR584" s="74"/>
      <c r="AS584" s="74"/>
      <c r="AT584" s="74"/>
      <c r="AU584" s="74"/>
      <c r="AV584" s="74"/>
      <c r="AW584" s="74"/>
      <c r="AX584" s="74"/>
      <c r="AY584" s="74"/>
      <c r="AZ584" s="74"/>
      <c r="BA584" s="74"/>
      <c r="BB584" s="74"/>
      <c r="BC584" s="74"/>
      <c r="BD584" s="74"/>
      <c r="BE584" s="74"/>
      <c r="BF584" s="74"/>
      <c r="BG584" s="74"/>
      <c r="BH584" s="74"/>
      <c r="BI584" s="74"/>
      <c r="BJ584" s="74"/>
      <c r="BK584" s="74"/>
      <c r="BL584" s="74"/>
      <c r="BM584" s="74"/>
      <c r="BN584" s="74"/>
      <c r="BO584" s="74"/>
      <c r="BP584" s="74"/>
      <c r="BQ584" s="74"/>
      <c r="BR584" s="74"/>
      <c r="BS584" s="74"/>
      <c r="BT584" s="74"/>
      <c r="BU584" s="74"/>
      <c r="BV584" s="74"/>
      <c r="BW584" s="74"/>
      <c r="BX584" s="74"/>
      <c r="BY584" s="74"/>
      <c r="BZ584" s="74"/>
      <c r="CA584" s="74"/>
      <c r="CB584" s="74"/>
      <c r="CC584" s="74"/>
      <c r="CD584" s="74"/>
      <c r="CE584" s="74"/>
      <c r="CF584" s="74"/>
      <c r="CG584" s="74"/>
      <c r="CH584" s="74"/>
      <c r="CI584" s="74"/>
      <c r="CJ584" s="74"/>
      <c r="CK584" s="74"/>
      <c r="CL584" s="74"/>
      <c r="CM584" s="74"/>
      <c r="CN584" s="74"/>
      <c r="CO584" s="74"/>
      <c r="CP584" s="74"/>
      <c r="CQ584" s="74"/>
      <c r="CR584" s="74"/>
      <c r="CS584" s="74"/>
      <c r="CT584" s="74"/>
      <c r="CU584" s="74"/>
      <c r="CV584" s="74"/>
      <c r="CW584" s="74"/>
      <c r="CX584" s="74"/>
      <c r="CY584" s="74"/>
      <c r="CZ584" s="74"/>
      <c r="DA584" s="74"/>
      <c r="DB584" s="74"/>
      <c r="DC584" s="74"/>
      <c r="DD584" s="74"/>
      <c r="DE584" s="74"/>
      <c r="DF584" s="74"/>
      <c r="DG584" s="74"/>
      <c r="DH584" s="74"/>
      <c r="DI584" s="74"/>
      <c r="DJ584" s="74"/>
      <c r="DK584" s="74"/>
      <c r="DL584" s="74"/>
      <c r="DM584" s="74"/>
      <c r="DN584" s="74"/>
      <c r="DO584" s="74"/>
      <c r="DP584" s="74"/>
      <c r="DQ584" s="74"/>
      <c r="DR584" s="74"/>
      <c r="DS584" s="74"/>
      <c r="DT584" s="74"/>
      <c r="DU584" s="74"/>
      <c r="DV584" s="74"/>
      <c r="DW584" s="74"/>
      <c r="DX584" s="74"/>
      <c r="DY584" s="74"/>
      <c r="DZ584" s="74"/>
      <c r="EA584" s="74"/>
      <c r="EB584" s="74"/>
      <c r="EC584" s="74"/>
      <c r="ED584" s="74"/>
      <c r="EE584" s="74"/>
      <c r="EF584" s="74"/>
      <c r="EG584" s="74"/>
      <c r="EH584" s="74"/>
      <c r="EI584" s="74"/>
      <c r="EJ584" s="74"/>
      <c r="EK584" s="74"/>
      <c r="EL584" s="74"/>
      <c r="EM584" s="74"/>
      <c r="EN584" s="74"/>
      <c r="EO584" s="74"/>
      <c r="EP584" s="74"/>
      <c r="EQ584" s="74"/>
      <c r="ER584" s="74"/>
      <c r="ES584" s="74"/>
      <c r="ET584" s="74"/>
      <c r="EU584" s="74"/>
      <c r="EV584" s="74"/>
      <c r="EW584" s="74"/>
      <c r="EX584" s="74"/>
      <c r="EY584" s="74"/>
      <c r="EZ584" s="74"/>
      <c r="FA584" s="74"/>
    </row>
    <row r="585" spans="1:157" s="338" customFormat="1">
      <c r="B585" s="409"/>
      <c r="C585" s="389" t="s">
        <v>2896</v>
      </c>
      <c r="D585" s="366" t="s">
        <v>2898</v>
      </c>
      <c r="E585" s="390" t="s">
        <v>961</v>
      </c>
      <c r="F585" s="368">
        <v>1</v>
      </c>
      <c r="G585" s="369">
        <v>228.89</v>
      </c>
      <c r="H585" s="370">
        <f t="shared" ref="H585:H587" si="27">F585*G585</f>
        <v>228.89</v>
      </c>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c r="AO585" s="74"/>
      <c r="AP585" s="74"/>
      <c r="AQ585" s="74"/>
      <c r="AR585" s="74"/>
      <c r="AS585" s="74"/>
      <c r="AT585" s="74"/>
      <c r="AU585" s="74"/>
      <c r="AV585" s="74"/>
      <c r="AW585" s="74"/>
      <c r="AX585" s="74"/>
      <c r="AY585" s="74"/>
      <c r="AZ585" s="74"/>
      <c r="BA585" s="74"/>
      <c r="BB585" s="74"/>
      <c r="BC585" s="74"/>
      <c r="BD585" s="74"/>
      <c r="BE585" s="74"/>
      <c r="BF585" s="74"/>
      <c r="BG585" s="74"/>
      <c r="BH585" s="74"/>
      <c r="BI585" s="74"/>
      <c r="BJ585" s="74"/>
      <c r="BK585" s="74"/>
      <c r="BL585" s="74"/>
      <c r="BM585" s="74"/>
      <c r="BN585" s="74"/>
      <c r="BO585" s="74"/>
      <c r="BP585" s="74"/>
      <c r="BQ585" s="74"/>
      <c r="BR585" s="74"/>
      <c r="BS585" s="74"/>
      <c r="BT585" s="74"/>
      <c r="BU585" s="74"/>
      <c r="BV585" s="74"/>
      <c r="BW585" s="74"/>
      <c r="BX585" s="74"/>
      <c r="BY585" s="74"/>
      <c r="BZ585" s="74"/>
      <c r="CA585" s="74"/>
      <c r="CB585" s="74"/>
      <c r="CC585" s="74"/>
      <c r="CD585" s="74"/>
      <c r="CE585" s="74"/>
      <c r="CF585" s="74"/>
      <c r="CG585" s="74"/>
      <c r="CH585" s="74"/>
      <c r="CI585" s="74"/>
      <c r="CJ585" s="74"/>
      <c r="CK585" s="74"/>
      <c r="CL585" s="74"/>
      <c r="CM585" s="74"/>
      <c r="CN585" s="74"/>
      <c r="CO585" s="74"/>
      <c r="CP585" s="74"/>
      <c r="CQ585" s="74"/>
      <c r="CR585" s="74"/>
      <c r="CS585" s="74"/>
      <c r="CT585" s="74"/>
      <c r="CU585" s="74"/>
      <c r="CV585" s="74"/>
      <c r="CW585" s="74"/>
      <c r="CX585" s="74"/>
      <c r="CY585" s="74"/>
      <c r="CZ585" s="74"/>
      <c r="DA585" s="74"/>
      <c r="DB585" s="74"/>
      <c r="DC585" s="74"/>
      <c r="DD585" s="74"/>
      <c r="DE585" s="74"/>
      <c r="DF585" s="74"/>
      <c r="DG585" s="74"/>
      <c r="DH585" s="74"/>
      <c r="DI585" s="74"/>
      <c r="DJ585" s="74"/>
      <c r="DK585" s="74"/>
      <c r="DL585" s="74"/>
      <c r="DM585" s="74"/>
      <c r="DN585" s="74"/>
      <c r="DO585" s="74"/>
      <c r="DP585" s="74"/>
      <c r="DQ585" s="74"/>
      <c r="DR585" s="74"/>
      <c r="DS585" s="74"/>
      <c r="DT585" s="74"/>
      <c r="DU585" s="74"/>
      <c r="DV585" s="74"/>
      <c r="DW585" s="74"/>
      <c r="DX585" s="74"/>
      <c r="DY585" s="74"/>
      <c r="DZ585" s="74"/>
      <c r="EA585" s="74"/>
      <c r="EB585" s="74"/>
      <c r="EC585" s="74"/>
      <c r="ED585" s="74"/>
      <c r="EE585" s="74"/>
      <c r="EF585" s="74"/>
      <c r="EG585" s="74"/>
      <c r="EH585" s="74"/>
      <c r="EI585" s="74"/>
      <c r="EJ585" s="74"/>
      <c r="EK585" s="74"/>
      <c r="EL585" s="74"/>
      <c r="EM585" s="74"/>
      <c r="EN585" s="74"/>
      <c r="EO585" s="74"/>
      <c r="EP585" s="74"/>
      <c r="EQ585" s="74"/>
      <c r="ER585" s="74"/>
      <c r="ES585" s="74"/>
      <c r="ET585" s="74"/>
      <c r="EU585" s="74"/>
      <c r="EV585" s="74"/>
      <c r="EW585" s="74"/>
      <c r="EX585" s="74"/>
      <c r="EY585" s="74"/>
      <c r="EZ585" s="74"/>
      <c r="FA585" s="74"/>
    </row>
    <row r="586" spans="1:157" ht="15.75">
      <c r="B586" s="154"/>
      <c r="C586" s="389">
        <v>88262</v>
      </c>
      <c r="D586" s="366" t="s">
        <v>505</v>
      </c>
      <c r="E586" s="390" t="s">
        <v>261</v>
      </c>
      <c r="F586" s="368">
        <v>1</v>
      </c>
      <c r="G586" s="369">
        <v>15.8</v>
      </c>
      <c r="H586" s="370">
        <f t="shared" si="27"/>
        <v>15.8</v>
      </c>
    </row>
    <row r="587" spans="1:157" ht="15.75" thickBot="1">
      <c r="A587" s="257"/>
      <c r="B587" s="161"/>
      <c r="C587" s="389" t="s">
        <v>259</v>
      </c>
      <c r="D587" s="366" t="s">
        <v>260</v>
      </c>
      <c r="E587" s="390" t="s">
        <v>261</v>
      </c>
      <c r="F587" s="368">
        <v>1</v>
      </c>
      <c r="G587" s="369">
        <v>13.03</v>
      </c>
      <c r="H587" s="370">
        <f t="shared" si="27"/>
        <v>13.03</v>
      </c>
    </row>
    <row r="588" spans="1:157" s="172" customFormat="1" ht="15.75" thickBot="1">
      <c r="A588" s="165"/>
      <c r="B588" s="166"/>
      <c r="C588" s="167"/>
      <c r="D588" s="168"/>
      <c r="E588" s="167"/>
      <c r="F588" s="170"/>
      <c r="G588" s="171"/>
      <c r="H588" s="171"/>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c r="AN588" s="74"/>
      <c r="AO588" s="74"/>
      <c r="AP588" s="74"/>
      <c r="AQ588" s="74"/>
      <c r="AR588" s="74"/>
      <c r="AS588" s="74"/>
      <c r="AT588" s="74"/>
      <c r="AU588" s="74"/>
      <c r="AV588" s="74"/>
      <c r="AW588" s="74"/>
      <c r="AX588" s="74"/>
      <c r="AY588" s="74"/>
      <c r="AZ588" s="74"/>
      <c r="BA588" s="74"/>
      <c r="BB588" s="74"/>
      <c r="BC588" s="74"/>
      <c r="BD588" s="74"/>
      <c r="BE588" s="74"/>
      <c r="BF588" s="74"/>
      <c r="BG588" s="74"/>
      <c r="BH588" s="74"/>
      <c r="BI588" s="74"/>
      <c r="BJ588" s="74"/>
      <c r="BK588" s="74"/>
      <c r="BL588" s="74"/>
      <c r="BM588" s="74"/>
      <c r="BN588" s="74"/>
      <c r="BO588" s="74"/>
      <c r="BP588" s="74"/>
      <c r="BQ588" s="74"/>
      <c r="BR588" s="74"/>
      <c r="BS588" s="74"/>
      <c r="BT588" s="74"/>
      <c r="BU588" s="74"/>
      <c r="BV588" s="74"/>
      <c r="BW588" s="74"/>
      <c r="BX588" s="74"/>
      <c r="BY588" s="74"/>
      <c r="BZ588" s="74"/>
      <c r="CA588" s="74"/>
      <c r="CB588" s="74"/>
      <c r="CC588" s="74"/>
      <c r="CD588" s="74"/>
      <c r="CE588" s="74"/>
      <c r="CF588" s="74"/>
      <c r="CG588" s="74"/>
      <c r="CH588" s="74"/>
      <c r="CI588" s="74"/>
      <c r="CJ588" s="74"/>
      <c r="CK588" s="74"/>
      <c r="CL588" s="74"/>
      <c r="CM588" s="74"/>
      <c r="CN588" s="74"/>
      <c r="CO588" s="74"/>
      <c r="CP588" s="74"/>
      <c r="CQ588" s="74"/>
      <c r="CR588" s="74"/>
      <c r="CS588" s="74"/>
      <c r="CT588" s="74"/>
      <c r="CU588" s="74"/>
      <c r="CV588" s="74"/>
      <c r="CW588" s="74"/>
      <c r="CX588" s="74"/>
      <c r="CY588" s="74"/>
      <c r="CZ588" s="74"/>
      <c r="DA588" s="74"/>
      <c r="DB588" s="74"/>
      <c r="DC588" s="74"/>
      <c r="DD588" s="74"/>
      <c r="DE588" s="74"/>
      <c r="DF588" s="74"/>
      <c r="DG588" s="74"/>
      <c r="DH588" s="74"/>
      <c r="DI588" s="74"/>
      <c r="DJ588" s="74"/>
      <c r="DK588" s="74"/>
      <c r="DL588" s="74"/>
      <c r="DM588" s="74"/>
      <c r="DN588" s="74"/>
      <c r="DO588" s="74"/>
      <c r="DP588" s="74"/>
      <c r="DQ588" s="74"/>
      <c r="DR588" s="74"/>
      <c r="DS588" s="74"/>
      <c r="DT588" s="74"/>
      <c r="DU588" s="74"/>
      <c r="DV588" s="74"/>
      <c r="DW588" s="74"/>
      <c r="DX588" s="74"/>
      <c r="DY588" s="74"/>
      <c r="DZ588" s="74"/>
      <c r="EA588" s="74"/>
      <c r="EB588" s="74"/>
      <c r="EC588" s="74"/>
      <c r="ED588" s="74"/>
      <c r="EE588" s="74"/>
      <c r="EF588" s="74"/>
      <c r="EG588" s="74"/>
      <c r="EH588" s="74"/>
      <c r="EI588" s="74"/>
      <c r="EJ588" s="74"/>
      <c r="EK588" s="74"/>
      <c r="EL588" s="74"/>
      <c r="EM588" s="74"/>
      <c r="EN588" s="74"/>
      <c r="EO588" s="74"/>
      <c r="EP588" s="74"/>
      <c r="EQ588" s="74"/>
      <c r="ER588" s="74"/>
      <c r="ES588" s="74"/>
      <c r="ET588" s="74"/>
      <c r="EU588" s="74"/>
      <c r="EV588" s="74"/>
      <c r="EW588" s="74"/>
      <c r="EX588" s="74"/>
      <c r="EY588" s="74"/>
      <c r="EZ588" s="74"/>
      <c r="FA588" s="74"/>
    </row>
    <row r="589" spans="1:157" s="338" customFormat="1" ht="15.75">
      <c r="B589" s="409"/>
      <c r="C589" s="375" t="s">
        <v>88</v>
      </c>
      <c r="D589" s="416" t="s">
        <v>2924</v>
      </c>
      <c r="E589" s="377" t="s">
        <v>21</v>
      </c>
      <c r="F589" s="378"/>
      <c r="G589" s="379"/>
      <c r="H589" s="386">
        <f>SUM(H590:H591)</f>
        <v>104.02300000000001</v>
      </c>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c r="AN589" s="74"/>
      <c r="AO589" s="74"/>
      <c r="AP589" s="74"/>
      <c r="AQ589" s="74"/>
      <c r="AR589" s="74"/>
      <c r="AS589" s="74"/>
      <c r="AT589" s="74"/>
      <c r="AU589" s="74"/>
      <c r="AV589" s="74"/>
      <c r="AW589" s="74"/>
      <c r="AX589" s="74"/>
      <c r="AY589" s="74"/>
      <c r="AZ589" s="74"/>
      <c r="BA589" s="74"/>
      <c r="BB589" s="74"/>
      <c r="BC589" s="74"/>
      <c r="BD589" s="74"/>
      <c r="BE589" s="74"/>
      <c r="BF589" s="74"/>
      <c r="BG589" s="74"/>
      <c r="BH589" s="74"/>
      <c r="BI589" s="74"/>
      <c r="BJ589" s="74"/>
      <c r="BK589" s="74"/>
      <c r="BL589" s="74"/>
      <c r="BM589" s="74"/>
      <c r="BN589" s="74"/>
      <c r="BO589" s="74"/>
      <c r="BP589" s="74"/>
      <c r="BQ589" s="74"/>
      <c r="BR589" s="74"/>
      <c r="BS589" s="74"/>
      <c r="BT589" s="74"/>
      <c r="BU589" s="74"/>
      <c r="BV589" s="74"/>
      <c r="BW589" s="74"/>
      <c r="BX589" s="74"/>
      <c r="BY589" s="74"/>
      <c r="BZ589" s="74"/>
      <c r="CA589" s="74"/>
      <c r="CB589" s="74"/>
      <c r="CC589" s="74"/>
      <c r="CD589" s="74"/>
      <c r="CE589" s="74"/>
      <c r="CF589" s="74"/>
      <c r="CG589" s="74"/>
      <c r="CH589" s="74"/>
      <c r="CI589" s="74"/>
      <c r="CJ589" s="74"/>
      <c r="CK589" s="74"/>
      <c r="CL589" s="74"/>
      <c r="CM589" s="74"/>
      <c r="CN589" s="74"/>
      <c r="CO589" s="74"/>
      <c r="CP589" s="74"/>
      <c r="CQ589" s="74"/>
      <c r="CR589" s="74"/>
      <c r="CS589" s="74"/>
      <c r="CT589" s="74"/>
      <c r="CU589" s="74"/>
      <c r="CV589" s="74"/>
      <c r="CW589" s="74"/>
      <c r="CX589" s="74"/>
      <c r="CY589" s="74"/>
      <c r="CZ589" s="74"/>
      <c r="DA589" s="74"/>
      <c r="DB589" s="74"/>
      <c r="DC589" s="74"/>
      <c r="DD589" s="74"/>
      <c r="DE589" s="74"/>
      <c r="DF589" s="74"/>
      <c r="DG589" s="74"/>
      <c r="DH589" s="74"/>
      <c r="DI589" s="74"/>
      <c r="DJ589" s="74"/>
      <c r="DK589" s="74"/>
      <c r="DL589" s="74"/>
      <c r="DM589" s="74"/>
      <c r="DN589" s="74"/>
      <c r="DO589" s="74"/>
      <c r="DP589" s="74"/>
      <c r="DQ589" s="74"/>
      <c r="DR589" s="74"/>
      <c r="DS589" s="74"/>
      <c r="DT589" s="74"/>
      <c r="DU589" s="74"/>
      <c r="DV589" s="74"/>
      <c r="DW589" s="74"/>
      <c r="DX589" s="74"/>
      <c r="DY589" s="74"/>
      <c r="DZ589" s="74"/>
      <c r="EA589" s="74"/>
      <c r="EB589" s="74"/>
      <c r="EC589" s="74"/>
      <c r="ED589" s="74"/>
      <c r="EE589" s="74"/>
      <c r="EF589" s="74"/>
      <c r="EG589" s="74"/>
      <c r="EH589" s="74"/>
      <c r="EI589" s="74"/>
      <c r="EJ589" s="74"/>
      <c r="EK589" s="74"/>
      <c r="EL589" s="74"/>
      <c r="EM589" s="74"/>
      <c r="EN589" s="74"/>
      <c r="EO589" s="74"/>
      <c r="EP589" s="74"/>
      <c r="EQ589" s="74"/>
      <c r="ER589" s="74"/>
      <c r="ES589" s="74"/>
      <c r="ET589" s="74"/>
      <c r="EU589" s="74"/>
      <c r="EV589" s="74"/>
      <c r="EW589" s="74"/>
      <c r="EX589" s="74"/>
      <c r="EY589" s="74"/>
      <c r="EZ589" s="74"/>
      <c r="FA589" s="74"/>
    </row>
    <row r="590" spans="1:157" s="338" customFormat="1">
      <c r="B590" s="409"/>
      <c r="C590" s="389" t="s">
        <v>2923</v>
      </c>
      <c r="D590" s="366" t="s">
        <v>2924</v>
      </c>
      <c r="E590" s="390" t="s">
        <v>21</v>
      </c>
      <c r="F590" s="368">
        <v>1</v>
      </c>
      <c r="G590" s="369">
        <v>92.9</v>
      </c>
      <c r="H590" s="370">
        <f>F590*G590</f>
        <v>92.9</v>
      </c>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c r="AN590" s="74"/>
      <c r="AO590" s="74"/>
      <c r="AP590" s="74"/>
      <c r="AQ590" s="74"/>
      <c r="AR590" s="74"/>
      <c r="AS590" s="74"/>
      <c r="AT590" s="74"/>
      <c r="AU590" s="74"/>
      <c r="AV590" s="74"/>
      <c r="AW590" s="74"/>
      <c r="AX590" s="74"/>
      <c r="AY590" s="74"/>
      <c r="AZ590" s="74"/>
      <c r="BA590" s="74"/>
      <c r="BB590" s="74"/>
      <c r="BC590" s="74"/>
      <c r="BD590" s="74"/>
      <c r="BE590" s="74"/>
      <c r="BF590" s="74"/>
      <c r="BG590" s="74"/>
      <c r="BH590" s="74"/>
      <c r="BI590" s="74"/>
      <c r="BJ590" s="74"/>
      <c r="BK590" s="74"/>
      <c r="BL590" s="74"/>
      <c r="BM590" s="74"/>
      <c r="BN590" s="74"/>
      <c r="BO590" s="74"/>
      <c r="BP590" s="74"/>
      <c r="BQ590" s="74"/>
      <c r="BR590" s="74"/>
      <c r="BS590" s="74"/>
      <c r="BT590" s="74"/>
      <c r="BU590" s="74"/>
      <c r="BV590" s="74"/>
      <c r="BW590" s="74"/>
      <c r="BX590" s="74"/>
      <c r="BY590" s="74"/>
      <c r="BZ590" s="74"/>
      <c r="CA590" s="74"/>
      <c r="CB590" s="74"/>
      <c r="CC590" s="74"/>
      <c r="CD590" s="74"/>
      <c r="CE590" s="74"/>
      <c r="CF590" s="74"/>
      <c r="CG590" s="74"/>
      <c r="CH590" s="74"/>
      <c r="CI590" s="74"/>
      <c r="CJ590" s="74"/>
      <c r="CK590" s="74"/>
      <c r="CL590" s="74"/>
      <c r="CM590" s="74"/>
      <c r="CN590" s="74"/>
      <c r="CO590" s="74"/>
      <c r="CP590" s="74"/>
      <c r="CQ590" s="74"/>
      <c r="CR590" s="74"/>
      <c r="CS590" s="74"/>
      <c r="CT590" s="74"/>
      <c r="CU590" s="74"/>
      <c r="CV590" s="74"/>
      <c r="CW590" s="74"/>
      <c r="CX590" s="74"/>
      <c r="CY590" s="74"/>
      <c r="CZ590" s="74"/>
      <c r="DA590" s="74"/>
      <c r="DB590" s="74"/>
      <c r="DC590" s="74"/>
      <c r="DD590" s="74"/>
      <c r="DE590" s="74"/>
      <c r="DF590" s="74"/>
      <c r="DG590" s="74"/>
      <c r="DH590" s="74"/>
      <c r="DI590" s="74"/>
      <c r="DJ590" s="74"/>
      <c r="DK590" s="74"/>
      <c r="DL590" s="74"/>
      <c r="DM590" s="74"/>
      <c r="DN590" s="74"/>
      <c r="DO590" s="74"/>
      <c r="DP590" s="74"/>
      <c r="DQ590" s="74"/>
      <c r="DR590" s="74"/>
      <c r="DS590" s="74"/>
      <c r="DT590" s="74"/>
      <c r="DU590" s="74"/>
      <c r="DV590" s="74"/>
      <c r="DW590" s="74"/>
      <c r="DX590" s="74"/>
      <c r="DY590" s="74"/>
      <c r="DZ590" s="74"/>
      <c r="EA590" s="74"/>
      <c r="EB590" s="74"/>
      <c r="EC590" s="74"/>
      <c r="ED590" s="74"/>
      <c r="EE590" s="74"/>
      <c r="EF590" s="74"/>
      <c r="EG590" s="74"/>
      <c r="EH590" s="74"/>
      <c r="EI590" s="74"/>
      <c r="EJ590" s="74"/>
      <c r="EK590" s="74"/>
      <c r="EL590" s="74"/>
      <c r="EM590" s="74"/>
      <c r="EN590" s="74"/>
      <c r="EO590" s="74"/>
      <c r="EP590" s="74"/>
      <c r="EQ590" s="74"/>
      <c r="ER590" s="74"/>
      <c r="ES590" s="74"/>
      <c r="ET590" s="74"/>
      <c r="EU590" s="74"/>
      <c r="EV590" s="74"/>
      <c r="EW590" s="74"/>
      <c r="EX590" s="74"/>
      <c r="EY590" s="74"/>
      <c r="EZ590" s="74"/>
      <c r="FA590" s="74"/>
    </row>
    <row r="591" spans="1:157" s="338" customFormat="1" ht="16.5" thickBot="1">
      <c r="B591" s="154"/>
      <c r="C591" s="401">
        <v>88309</v>
      </c>
      <c r="D591" s="381" t="s">
        <v>354</v>
      </c>
      <c r="E591" s="394" t="s">
        <v>261</v>
      </c>
      <c r="F591" s="368">
        <v>0.7</v>
      </c>
      <c r="G591" s="384">
        <v>15.89</v>
      </c>
      <c r="H591" s="370">
        <f>F591*G591</f>
        <v>11.122999999999999</v>
      </c>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c r="AN591" s="74"/>
      <c r="AO591" s="74"/>
      <c r="AP591" s="74"/>
      <c r="AQ591" s="74"/>
      <c r="AR591" s="74"/>
      <c r="AS591" s="74"/>
      <c r="AT591" s="74"/>
      <c r="AU591" s="74"/>
      <c r="AV591" s="74"/>
      <c r="AW591" s="74"/>
      <c r="AX591" s="74"/>
      <c r="AY591" s="74"/>
      <c r="AZ591" s="74"/>
      <c r="BA591" s="74"/>
      <c r="BB591" s="74"/>
      <c r="BC591" s="74"/>
      <c r="BD591" s="74"/>
      <c r="BE591" s="74"/>
      <c r="BF591" s="74"/>
      <c r="BG591" s="74"/>
      <c r="BH591" s="74"/>
      <c r="BI591" s="74"/>
      <c r="BJ591" s="74"/>
      <c r="BK591" s="74"/>
      <c r="BL591" s="74"/>
      <c r="BM591" s="74"/>
      <c r="BN591" s="74"/>
      <c r="BO591" s="74"/>
      <c r="BP591" s="74"/>
      <c r="BQ591" s="74"/>
      <c r="BR591" s="74"/>
      <c r="BS591" s="74"/>
      <c r="BT591" s="74"/>
      <c r="BU591" s="74"/>
      <c r="BV591" s="74"/>
      <c r="BW591" s="74"/>
      <c r="BX591" s="74"/>
      <c r="BY591" s="74"/>
      <c r="BZ591" s="74"/>
      <c r="CA591" s="74"/>
      <c r="CB591" s="74"/>
      <c r="CC591" s="74"/>
      <c r="CD591" s="74"/>
      <c r="CE591" s="74"/>
      <c r="CF591" s="74"/>
      <c r="CG591" s="74"/>
      <c r="CH591" s="74"/>
      <c r="CI591" s="74"/>
      <c r="CJ591" s="74"/>
      <c r="CK591" s="74"/>
      <c r="CL591" s="74"/>
      <c r="CM591" s="74"/>
      <c r="CN591" s="74"/>
      <c r="CO591" s="74"/>
      <c r="CP591" s="74"/>
      <c r="CQ591" s="74"/>
      <c r="CR591" s="74"/>
      <c r="CS591" s="74"/>
      <c r="CT591" s="74"/>
      <c r="CU591" s="74"/>
      <c r="CV591" s="74"/>
      <c r="CW591" s="74"/>
      <c r="CX591" s="74"/>
      <c r="CY591" s="74"/>
      <c r="CZ591" s="74"/>
      <c r="DA591" s="74"/>
      <c r="DB591" s="74"/>
      <c r="DC591" s="74"/>
      <c r="DD591" s="74"/>
      <c r="DE591" s="74"/>
      <c r="DF591" s="74"/>
      <c r="DG591" s="74"/>
      <c r="DH591" s="74"/>
      <c r="DI591" s="74"/>
      <c r="DJ591" s="74"/>
      <c r="DK591" s="74"/>
      <c r="DL591" s="74"/>
      <c r="DM591" s="74"/>
      <c r="DN591" s="74"/>
      <c r="DO591" s="74"/>
      <c r="DP591" s="74"/>
      <c r="DQ591" s="74"/>
      <c r="DR591" s="74"/>
      <c r="DS591" s="74"/>
      <c r="DT591" s="74"/>
      <c r="DU591" s="74"/>
      <c r="DV591" s="74"/>
      <c r="DW591" s="74"/>
      <c r="DX591" s="74"/>
      <c r="DY591" s="74"/>
      <c r="DZ591" s="74"/>
      <c r="EA591" s="74"/>
      <c r="EB591" s="74"/>
      <c r="EC591" s="74"/>
      <c r="ED591" s="74"/>
      <c r="EE591" s="74"/>
      <c r="EF591" s="74"/>
      <c r="EG591" s="74"/>
      <c r="EH591" s="74"/>
      <c r="EI591" s="74"/>
      <c r="EJ591" s="74"/>
      <c r="EK591" s="74"/>
      <c r="EL591" s="74"/>
      <c r="EM591" s="74"/>
      <c r="EN591" s="74"/>
      <c r="EO591" s="74"/>
      <c r="EP591" s="74"/>
      <c r="EQ591" s="74"/>
      <c r="ER591" s="74"/>
      <c r="ES591" s="74"/>
      <c r="ET591" s="74"/>
      <c r="EU591" s="74"/>
      <c r="EV591" s="74"/>
      <c r="EW591" s="74"/>
      <c r="EX591" s="74"/>
      <c r="EY591" s="74"/>
      <c r="EZ591" s="74"/>
      <c r="FA591" s="74"/>
    </row>
    <row r="592" spans="1:157" s="338" customFormat="1" ht="15.75" thickBot="1">
      <c r="B592" s="424"/>
      <c r="C592" s="371"/>
      <c r="D592" s="372"/>
      <c r="E592" s="371"/>
      <c r="F592" s="373"/>
      <c r="G592" s="374"/>
      <c r="H592" s="374"/>
      <c r="I592" s="74"/>
      <c r="J592" s="74"/>
      <c r="K592" s="74"/>
      <c r="L592" s="74"/>
      <c r="M592" s="74"/>
      <c r="N592" s="74"/>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c r="AN592" s="74"/>
      <c r="AO592" s="74"/>
      <c r="AP592" s="74"/>
      <c r="AQ592" s="74"/>
      <c r="AR592" s="74"/>
      <c r="AS592" s="74"/>
      <c r="AT592" s="74"/>
      <c r="AU592" s="74"/>
      <c r="AV592" s="74"/>
      <c r="AW592" s="74"/>
      <c r="AX592" s="74"/>
      <c r="AY592" s="74"/>
      <c r="AZ592" s="74"/>
      <c r="BA592" s="74"/>
      <c r="BB592" s="74"/>
      <c r="BC592" s="74"/>
      <c r="BD592" s="74"/>
      <c r="BE592" s="74"/>
      <c r="BF592" s="74"/>
      <c r="BG592" s="74"/>
      <c r="BH592" s="74"/>
      <c r="BI592" s="74"/>
      <c r="BJ592" s="74"/>
      <c r="BK592" s="74"/>
      <c r="BL592" s="74"/>
      <c r="BM592" s="74"/>
      <c r="BN592" s="74"/>
      <c r="BO592" s="74"/>
      <c r="BP592" s="74"/>
      <c r="BQ592" s="74"/>
      <c r="BR592" s="74"/>
      <c r="BS592" s="74"/>
      <c r="BT592" s="74"/>
      <c r="BU592" s="74"/>
      <c r="BV592" s="74"/>
      <c r="BW592" s="74"/>
      <c r="BX592" s="74"/>
      <c r="BY592" s="74"/>
      <c r="BZ592" s="74"/>
      <c r="CA592" s="74"/>
      <c r="CB592" s="74"/>
      <c r="CC592" s="74"/>
      <c r="CD592" s="74"/>
      <c r="CE592" s="74"/>
      <c r="CF592" s="74"/>
      <c r="CG592" s="74"/>
      <c r="CH592" s="74"/>
      <c r="CI592" s="74"/>
      <c r="CJ592" s="74"/>
      <c r="CK592" s="74"/>
      <c r="CL592" s="74"/>
      <c r="CM592" s="74"/>
      <c r="CN592" s="74"/>
      <c r="CO592" s="74"/>
      <c r="CP592" s="74"/>
      <c r="CQ592" s="74"/>
      <c r="CR592" s="74"/>
      <c r="CS592" s="74"/>
      <c r="CT592" s="74"/>
      <c r="CU592" s="74"/>
      <c r="CV592" s="74"/>
      <c r="CW592" s="74"/>
      <c r="CX592" s="74"/>
      <c r="CY592" s="74"/>
      <c r="CZ592" s="74"/>
      <c r="DA592" s="74"/>
      <c r="DB592" s="74"/>
      <c r="DC592" s="74"/>
      <c r="DD592" s="74"/>
      <c r="DE592" s="74"/>
      <c r="DF592" s="74"/>
      <c r="DG592" s="74"/>
      <c r="DH592" s="74"/>
      <c r="DI592" s="74"/>
      <c r="DJ592" s="74"/>
      <c r="DK592" s="74"/>
      <c r="DL592" s="74"/>
      <c r="DM592" s="74"/>
      <c r="DN592" s="74"/>
      <c r="DO592" s="74"/>
      <c r="DP592" s="74"/>
      <c r="DQ592" s="74"/>
      <c r="DR592" s="74"/>
      <c r="DS592" s="74"/>
      <c r="DT592" s="74"/>
      <c r="DU592" s="74"/>
      <c r="DV592" s="74"/>
      <c r="DW592" s="74"/>
      <c r="DX592" s="74"/>
      <c r="DY592" s="74"/>
      <c r="DZ592" s="74"/>
      <c r="EA592" s="74"/>
      <c r="EB592" s="74"/>
      <c r="EC592" s="74"/>
      <c r="ED592" s="74"/>
      <c r="EE592" s="74"/>
      <c r="EF592" s="74"/>
      <c r="EG592" s="74"/>
      <c r="EH592" s="74"/>
      <c r="EI592" s="74"/>
      <c r="EJ592" s="74"/>
      <c r="EK592" s="74"/>
      <c r="EL592" s="74"/>
      <c r="EM592" s="74"/>
      <c r="EN592" s="74"/>
      <c r="EO592" s="74"/>
      <c r="EP592" s="74"/>
      <c r="EQ592" s="74"/>
      <c r="ER592" s="74"/>
      <c r="ES592" s="74"/>
      <c r="ET592" s="74"/>
      <c r="EU592" s="74"/>
      <c r="EV592" s="74"/>
      <c r="EW592" s="74"/>
      <c r="EX592" s="74"/>
      <c r="EY592" s="74"/>
      <c r="EZ592" s="74"/>
      <c r="FA592" s="74"/>
    </row>
    <row r="593" spans="2:157" s="338" customFormat="1" ht="31.5">
      <c r="B593" s="420" t="s">
        <v>1543</v>
      </c>
      <c r="C593" s="375" t="s">
        <v>666</v>
      </c>
      <c r="D593" s="416" t="s">
        <v>164</v>
      </c>
      <c r="E593" s="377" t="s">
        <v>21</v>
      </c>
      <c r="F593" s="378"/>
      <c r="G593" s="379"/>
      <c r="H593" s="386">
        <f>SUM(H594:H595)</f>
        <v>74.066999999999993</v>
      </c>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c r="AN593" s="74"/>
      <c r="AO593" s="74"/>
      <c r="AP593" s="74"/>
      <c r="AQ593" s="74"/>
      <c r="AR593" s="74"/>
      <c r="AS593" s="74"/>
      <c r="AT593" s="74"/>
      <c r="AU593" s="74"/>
      <c r="AV593" s="74"/>
      <c r="AW593" s="74"/>
      <c r="AX593" s="74"/>
      <c r="AY593" s="74"/>
      <c r="AZ593" s="74"/>
      <c r="BA593" s="74"/>
      <c r="BB593" s="74"/>
      <c r="BC593" s="74"/>
      <c r="BD593" s="74"/>
      <c r="BE593" s="74"/>
      <c r="BF593" s="74"/>
      <c r="BG593" s="74"/>
      <c r="BH593" s="74"/>
      <c r="BI593" s="74"/>
      <c r="BJ593" s="74"/>
      <c r="BK593" s="74"/>
      <c r="BL593" s="74"/>
      <c r="BM593" s="74"/>
      <c r="BN593" s="74"/>
      <c r="BO593" s="74"/>
      <c r="BP593" s="74"/>
      <c r="BQ593" s="74"/>
      <c r="BR593" s="74"/>
      <c r="BS593" s="74"/>
      <c r="BT593" s="74"/>
      <c r="BU593" s="74"/>
      <c r="BV593" s="74"/>
      <c r="BW593" s="74"/>
      <c r="BX593" s="74"/>
      <c r="BY593" s="74"/>
      <c r="BZ593" s="74"/>
      <c r="CA593" s="74"/>
      <c r="CB593" s="74"/>
      <c r="CC593" s="74"/>
      <c r="CD593" s="74"/>
      <c r="CE593" s="74"/>
      <c r="CF593" s="74"/>
      <c r="CG593" s="74"/>
      <c r="CH593" s="74"/>
      <c r="CI593" s="74"/>
      <c r="CJ593" s="74"/>
      <c r="CK593" s="74"/>
      <c r="CL593" s="74"/>
      <c r="CM593" s="74"/>
      <c r="CN593" s="74"/>
      <c r="CO593" s="74"/>
      <c r="CP593" s="74"/>
      <c r="CQ593" s="74"/>
      <c r="CR593" s="74"/>
      <c r="CS593" s="74"/>
      <c r="CT593" s="74"/>
      <c r="CU593" s="74"/>
      <c r="CV593" s="74"/>
      <c r="CW593" s="74"/>
      <c r="CX593" s="74"/>
      <c r="CY593" s="74"/>
      <c r="CZ593" s="74"/>
      <c r="DA593" s="74"/>
      <c r="DB593" s="74"/>
      <c r="DC593" s="74"/>
      <c r="DD593" s="74"/>
      <c r="DE593" s="74"/>
      <c r="DF593" s="74"/>
      <c r="DG593" s="74"/>
      <c r="DH593" s="74"/>
      <c r="DI593" s="74"/>
      <c r="DJ593" s="74"/>
      <c r="DK593" s="74"/>
      <c r="DL593" s="74"/>
      <c r="DM593" s="74"/>
      <c r="DN593" s="74"/>
      <c r="DO593" s="74"/>
      <c r="DP593" s="74"/>
      <c r="DQ593" s="74"/>
      <c r="DR593" s="74"/>
      <c r="DS593" s="74"/>
      <c r="DT593" s="74"/>
      <c r="DU593" s="74"/>
      <c r="DV593" s="74"/>
      <c r="DW593" s="74"/>
      <c r="DX593" s="74"/>
      <c r="DY593" s="74"/>
      <c r="DZ593" s="74"/>
      <c r="EA593" s="74"/>
      <c r="EB593" s="74"/>
      <c r="EC593" s="74"/>
      <c r="ED593" s="74"/>
      <c r="EE593" s="74"/>
      <c r="EF593" s="74"/>
      <c r="EG593" s="74"/>
      <c r="EH593" s="74"/>
      <c r="EI593" s="74"/>
      <c r="EJ593" s="74"/>
      <c r="EK593" s="74"/>
      <c r="EL593" s="74"/>
      <c r="EM593" s="74"/>
      <c r="EN593" s="74"/>
      <c r="EO593" s="74"/>
      <c r="EP593" s="74"/>
      <c r="EQ593" s="74"/>
      <c r="ER593" s="74"/>
      <c r="ES593" s="74"/>
      <c r="ET593" s="74"/>
      <c r="EU593" s="74"/>
      <c r="EV593" s="74"/>
      <c r="EW593" s="74"/>
      <c r="EX593" s="74"/>
      <c r="EY593" s="74"/>
      <c r="EZ593" s="74"/>
      <c r="FA593" s="74"/>
    </row>
    <row r="594" spans="2:157" s="338" customFormat="1">
      <c r="B594" s="421" t="s">
        <v>1993</v>
      </c>
      <c r="C594" s="389" t="s">
        <v>592</v>
      </c>
      <c r="D594" s="366" t="s">
        <v>593</v>
      </c>
      <c r="E594" s="390" t="s">
        <v>21</v>
      </c>
      <c r="F594" s="368">
        <v>1</v>
      </c>
      <c r="G594" s="369">
        <v>69.3</v>
      </c>
      <c r="H594" s="370">
        <f>F594*G594</f>
        <v>69.3</v>
      </c>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c r="AN594" s="74"/>
      <c r="AO594" s="74"/>
      <c r="AP594" s="74"/>
      <c r="AQ594" s="74"/>
      <c r="AR594" s="74"/>
      <c r="AS594" s="74"/>
      <c r="AT594" s="74"/>
      <c r="AU594" s="74"/>
      <c r="AV594" s="74"/>
      <c r="AW594" s="74"/>
      <c r="AX594" s="74"/>
      <c r="AY594" s="74"/>
      <c r="AZ594" s="74"/>
      <c r="BA594" s="74"/>
      <c r="BB594" s="74"/>
      <c r="BC594" s="74"/>
      <c r="BD594" s="74"/>
      <c r="BE594" s="74"/>
      <c r="BF594" s="74"/>
      <c r="BG594" s="74"/>
      <c r="BH594" s="74"/>
      <c r="BI594" s="74"/>
      <c r="BJ594" s="74"/>
      <c r="BK594" s="74"/>
      <c r="BL594" s="74"/>
      <c r="BM594" s="74"/>
      <c r="BN594" s="74"/>
      <c r="BO594" s="74"/>
      <c r="BP594" s="74"/>
      <c r="BQ594" s="74"/>
      <c r="BR594" s="74"/>
      <c r="BS594" s="74"/>
      <c r="BT594" s="74"/>
      <c r="BU594" s="74"/>
      <c r="BV594" s="74"/>
      <c r="BW594" s="74"/>
      <c r="BX594" s="74"/>
      <c r="BY594" s="74"/>
      <c r="BZ594" s="74"/>
      <c r="CA594" s="74"/>
      <c r="CB594" s="74"/>
      <c r="CC594" s="74"/>
      <c r="CD594" s="74"/>
      <c r="CE594" s="74"/>
      <c r="CF594" s="74"/>
      <c r="CG594" s="74"/>
      <c r="CH594" s="74"/>
      <c r="CI594" s="74"/>
      <c r="CJ594" s="74"/>
      <c r="CK594" s="74"/>
      <c r="CL594" s="74"/>
      <c r="CM594" s="74"/>
      <c r="CN594" s="74"/>
      <c r="CO594" s="74"/>
      <c r="CP594" s="74"/>
      <c r="CQ594" s="74"/>
      <c r="CR594" s="74"/>
      <c r="CS594" s="74"/>
      <c r="CT594" s="74"/>
      <c r="CU594" s="74"/>
      <c r="CV594" s="74"/>
      <c r="CW594" s="74"/>
      <c r="CX594" s="74"/>
      <c r="CY594" s="74"/>
      <c r="CZ594" s="74"/>
      <c r="DA594" s="74"/>
      <c r="DB594" s="74"/>
      <c r="DC594" s="74"/>
      <c r="DD594" s="74"/>
      <c r="DE594" s="74"/>
      <c r="DF594" s="74"/>
      <c r="DG594" s="74"/>
      <c r="DH594" s="74"/>
      <c r="DI594" s="74"/>
      <c r="DJ594" s="74"/>
      <c r="DK594" s="74"/>
      <c r="DL594" s="74"/>
      <c r="DM594" s="74"/>
      <c r="DN594" s="74"/>
      <c r="DO594" s="74"/>
      <c r="DP594" s="74"/>
      <c r="DQ594" s="74"/>
      <c r="DR594" s="74"/>
      <c r="DS594" s="74"/>
      <c r="DT594" s="74"/>
      <c r="DU594" s="74"/>
      <c r="DV594" s="74"/>
      <c r="DW594" s="74"/>
      <c r="DX594" s="74"/>
      <c r="DY594" s="74"/>
      <c r="DZ594" s="74"/>
      <c r="EA594" s="74"/>
      <c r="EB594" s="74"/>
      <c r="EC594" s="74"/>
      <c r="ED594" s="74"/>
      <c r="EE594" s="74"/>
      <c r="EF594" s="74"/>
      <c r="EG594" s="74"/>
      <c r="EH594" s="74"/>
      <c r="EI594" s="74"/>
      <c r="EJ594" s="74"/>
      <c r="EK594" s="74"/>
      <c r="EL594" s="74"/>
      <c r="EM594" s="74"/>
      <c r="EN594" s="74"/>
      <c r="EO594" s="74"/>
      <c r="EP594" s="74"/>
      <c r="EQ594" s="74"/>
      <c r="ER594" s="74"/>
      <c r="ES594" s="74"/>
      <c r="ET594" s="74"/>
      <c r="EU594" s="74"/>
      <c r="EV594" s="74"/>
      <c r="EW594" s="74"/>
      <c r="EX594" s="74"/>
      <c r="EY594" s="74"/>
      <c r="EZ594" s="74"/>
      <c r="FA594" s="74"/>
    </row>
    <row r="595" spans="2:157" s="338" customFormat="1" ht="15.75" thickBot="1">
      <c r="B595" s="421" t="s">
        <v>1994</v>
      </c>
      <c r="C595" s="401">
        <v>88309</v>
      </c>
      <c r="D595" s="402" t="s">
        <v>354</v>
      </c>
      <c r="E595" s="403" t="s">
        <v>261</v>
      </c>
      <c r="F595" s="404">
        <v>0.3</v>
      </c>
      <c r="G595" s="384">
        <v>15.89</v>
      </c>
      <c r="H595" s="406">
        <f>F595*G595</f>
        <v>4.7670000000000003</v>
      </c>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c r="AN595" s="74"/>
      <c r="AO595" s="74"/>
      <c r="AP595" s="74"/>
      <c r="AQ595" s="74"/>
      <c r="AR595" s="74"/>
      <c r="AS595" s="74"/>
      <c r="AT595" s="74"/>
      <c r="AU595" s="74"/>
      <c r="AV595" s="74"/>
      <c r="AW595" s="74"/>
      <c r="AX595" s="74"/>
      <c r="AY595" s="74"/>
      <c r="AZ595" s="74"/>
      <c r="BA595" s="74"/>
      <c r="BB595" s="74"/>
      <c r="BC595" s="74"/>
      <c r="BD595" s="74"/>
      <c r="BE595" s="74"/>
      <c r="BF595" s="74"/>
      <c r="BG595" s="74"/>
      <c r="BH595" s="74"/>
      <c r="BI595" s="74"/>
      <c r="BJ595" s="74"/>
      <c r="BK595" s="74"/>
      <c r="BL595" s="74"/>
      <c r="BM595" s="74"/>
      <c r="BN595" s="74"/>
      <c r="BO595" s="74"/>
      <c r="BP595" s="74"/>
      <c r="BQ595" s="74"/>
      <c r="BR595" s="74"/>
      <c r="BS595" s="74"/>
      <c r="BT595" s="74"/>
      <c r="BU595" s="74"/>
      <c r="BV595" s="74"/>
      <c r="BW595" s="74"/>
      <c r="BX595" s="74"/>
      <c r="BY595" s="74"/>
      <c r="BZ595" s="74"/>
      <c r="CA595" s="74"/>
      <c r="CB595" s="74"/>
      <c r="CC595" s="74"/>
      <c r="CD595" s="74"/>
      <c r="CE595" s="74"/>
      <c r="CF595" s="74"/>
      <c r="CG595" s="74"/>
      <c r="CH595" s="74"/>
      <c r="CI595" s="74"/>
      <c r="CJ595" s="74"/>
      <c r="CK595" s="74"/>
      <c r="CL595" s="74"/>
      <c r="CM595" s="74"/>
      <c r="CN595" s="74"/>
      <c r="CO595" s="74"/>
      <c r="CP595" s="74"/>
      <c r="CQ595" s="74"/>
      <c r="CR595" s="74"/>
      <c r="CS595" s="74"/>
      <c r="CT595" s="74"/>
      <c r="CU595" s="74"/>
      <c r="CV595" s="74"/>
      <c r="CW595" s="74"/>
      <c r="CX595" s="74"/>
      <c r="CY595" s="74"/>
      <c r="CZ595" s="74"/>
      <c r="DA595" s="74"/>
      <c r="DB595" s="74"/>
      <c r="DC595" s="74"/>
      <c r="DD595" s="74"/>
      <c r="DE595" s="74"/>
      <c r="DF595" s="74"/>
      <c r="DG595" s="74"/>
      <c r="DH595" s="74"/>
      <c r="DI595" s="74"/>
      <c r="DJ595" s="74"/>
      <c r="DK595" s="74"/>
      <c r="DL595" s="74"/>
      <c r="DM595" s="74"/>
      <c r="DN595" s="74"/>
      <c r="DO595" s="74"/>
      <c r="DP595" s="74"/>
      <c r="DQ595" s="74"/>
      <c r="DR595" s="74"/>
      <c r="DS595" s="74"/>
      <c r="DT595" s="74"/>
      <c r="DU595" s="74"/>
      <c r="DV595" s="74"/>
      <c r="DW595" s="74"/>
      <c r="DX595" s="74"/>
      <c r="DY595" s="74"/>
      <c r="DZ595" s="74"/>
      <c r="EA595" s="74"/>
      <c r="EB595" s="74"/>
      <c r="EC595" s="74"/>
      <c r="ED595" s="74"/>
      <c r="EE595" s="74"/>
      <c r="EF595" s="74"/>
      <c r="EG595" s="74"/>
      <c r="EH595" s="74"/>
      <c r="EI595" s="74"/>
      <c r="EJ595" s="74"/>
      <c r="EK595" s="74"/>
      <c r="EL595" s="74"/>
      <c r="EM595" s="74"/>
      <c r="EN595" s="74"/>
      <c r="EO595" s="74"/>
      <c r="EP595" s="74"/>
      <c r="EQ595" s="74"/>
      <c r="ER595" s="74"/>
      <c r="ES595" s="74"/>
      <c r="ET595" s="74"/>
      <c r="EU595" s="74"/>
      <c r="EV595" s="74"/>
      <c r="EW595" s="74"/>
      <c r="EX595" s="74"/>
      <c r="EY595" s="74"/>
      <c r="EZ595" s="74"/>
      <c r="FA595" s="74"/>
    </row>
    <row r="596" spans="2:157" s="338" customFormat="1" ht="15.75" thickBot="1">
      <c r="B596" s="166"/>
      <c r="C596" s="167"/>
      <c r="D596" s="168"/>
      <c r="E596" s="167"/>
      <c r="F596" s="170"/>
      <c r="G596" s="171"/>
      <c r="H596" s="171"/>
      <c r="I596" s="74"/>
      <c r="J596" s="74"/>
      <c r="K596" s="74"/>
      <c r="L596" s="74"/>
      <c r="M596" s="74"/>
      <c r="N596" s="74"/>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c r="AN596" s="74"/>
      <c r="AO596" s="74"/>
      <c r="AP596" s="74"/>
      <c r="AQ596" s="74"/>
      <c r="AR596" s="74"/>
      <c r="AS596" s="74"/>
      <c r="AT596" s="74"/>
      <c r="AU596" s="74"/>
      <c r="AV596" s="74"/>
      <c r="AW596" s="74"/>
      <c r="AX596" s="74"/>
      <c r="AY596" s="74"/>
      <c r="AZ596" s="74"/>
      <c r="BA596" s="74"/>
      <c r="BB596" s="74"/>
      <c r="BC596" s="74"/>
      <c r="BD596" s="74"/>
      <c r="BE596" s="74"/>
      <c r="BF596" s="74"/>
      <c r="BG596" s="74"/>
      <c r="BH596" s="74"/>
      <c r="BI596" s="74"/>
      <c r="BJ596" s="74"/>
      <c r="BK596" s="74"/>
      <c r="BL596" s="74"/>
      <c r="BM596" s="74"/>
      <c r="BN596" s="74"/>
      <c r="BO596" s="74"/>
      <c r="BP596" s="74"/>
      <c r="BQ596" s="74"/>
      <c r="BR596" s="74"/>
      <c r="BS596" s="74"/>
      <c r="BT596" s="74"/>
      <c r="BU596" s="74"/>
      <c r="BV596" s="74"/>
      <c r="BW596" s="74"/>
      <c r="BX596" s="74"/>
      <c r="BY596" s="74"/>
      <c r="BZ596" s="74"/>
      <c r="CA596" s="74"/>
      <c r="CB596" s="74"/>
      <c r="CC596" s="74"/>
      <c r="CD596" s="74"/>
      <c r="CE596" s="74"/>
      <c r="CF596" s="74"/>
      <c r="CG596" s="74"/>
      <c r="CH596" s="74"/>
      <c r="CI596" s="74"/>
      <c r="CJ596" s="74"/>
      <c r="CK596" s="74"/>
      <c r="CL596" s="74"/>
      <c r="CM596" s="74"/>
      <c r="CN596" s="74"/>
      <c r="CO596" s="74"/>
      <c r="CP596" s="74"/>
      <c r="CQ596" s="74"/>
      <c r="CR596" s="74"/>
      <c r="CS596" s="74"/>
      <c r="CT596" s="74"/>
      <c r="CU596" s="74"/>
      <c r="CV596" s="74"/>
      <c r="CW596" s="74"/>
      <c r="CX596" s="74"/>
      <c r="CY596" s="74"/>
      <c r="CZ596" s="74"/>
      <c r="DA596" s="74"/>
      <c r="DB596" s="74"/>
      <c r="DC596" s="74"/>
      <c r="DD596" s="74"/>
      <c r="DE596" s="74"/>
      <c r="DF596" s="74"/>
      <c r="DG596" s="74"/>
      <c r="DH596" s="74"/>
      <c r="DI596" s="74"/>
      <c r="DJ596" s="74"/>
      <c r="DK596" s="74"/>
      <c r="DL596" s="74"/>
      <c r="DM596" s="74"/>
      <c r="DN596" s="74"/>
      <c r="DO596" s="74"/>
      <c r="DP596" s="74"/>
      <c r="DQ596" s="74"/>
      <c r="DR596" s="74"/>
      <c r="DS596" s="74"/>
      <c r="DT596" s="74"/>
      <c r="DU596" s="74"/>
      <c r="DV596" s="74"/>
      <c r="DW596" s="74"/>
      <c r="DX596" s="74"/>
      <c r="DY596" s="74"/>
      <c r="DZ596" s="74"/>
      <c r="EA596" s="74"/>
      <c r="EB596" s="74"/>
      <c r="EC596" s="74"/>
      <c r="ED596" s="74"/>
      <c r="EE596" s="74"/>
      <c r="EF596" s="74"/>
      <c r="EG596" s="74"/>
      <c r="EH596" s="74"/>
      <c r="EI596" s="74"/>
      <c r="EJ596" s="74"/>
      <c r="EK596" s="74"/>
      <c r="EL596" s="74"/>
      <c r="EM596" s="74"/>
      <c r="EN596" s="74"/>
      <c r="EO596" s="74"/>
      <c r="EP596" s="74"/>
      <c r="EQ596" s="74"/>
      <c r="ER596" s="74"/>
      <c r="ES596" s="74"/>
      <c r="ET596" s="74"/>
      <c r="EU596" s="74"/>
      <c r="EV596" s="74"/>
      <c r="EW596" s="74"/>
      <c r="EX596" s="74"/>
      <c r="EY596" s="74"/>
      <c r="EZ596" s="74"/>
      <c r="FA596" s="74"/>
    </row>
    <row r="597" spans="2:157" s="338" customFormat="1" ht="31.5">
      <c r="B597" s="422" t="s">
        <v>1544</v>
      </c>
      <c r="C597" s="359" t="s">
        <v>1731</v>
      </c>
      <c r="D597" s="414" t="s">
        <v>165</v>
      </c>
      <c r="E597" s="361" t="s">
        <v>21</v>
      </c>
      <c r="F597" s="362"/>
      <c r="G597" s="363"/>
      <c r="H597" s="364">
        <f>SUM(H598:H599)</f>
        <v>154.667</v>
      </c>
      <c r="I597" s="74"/>
      <c r="J597" s="74"/>
      <c r="K597" s="74"/>
      <c r="L597" s="74"/>
      <c r="M597" s="74"/>
      <c r="N597" s="74"/>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c r="AN597" s="74"/>
      <c r="AO597" s="74"/>
      <c r="AP597" s="74"/>
      <c r="AQ597" s="74"/>
      <c r="AR597" s="74"/>
      <c r="AS597" s="74"/>
      <c r="AT597" s="74"/>
      <c r="AU597" s="74"/>
      <c r="AV597" s="74"/>
      <c r="AW597" s="74"/>
      <c r="AX597" s="74"/>
      <c r="AY597" s="74"/>
      <c r="AZ597" s="74"/>
      <c r="BA597" s="74"/>
      <c r="BB597" s="74"/>
      <c r="BC597" s="74"/>
      <c r="BD597" s="74"/>
      <c r="BE597" s="74"/>
      <c r="BF597" s="74"/>
      <c r="BG597" s="74"/>
      <c r="BH597" s="74"/>
      <c r="BI597" s="74"/>
      <c r="BJ597" s="74"/>
      <c r="BK597" s="74"/>
      <c r="BL597" s="74"/>
      <c r="BM597" s="74"/>
      <c r="BN597" s="74"/>
      <c r="BO597" s="74"/>
      <c r="BP597" s="74"/>
      <c r="BQ597" s="74"/>
      <c r="BR597" s="74"/>
      <c r="BS597" s="74"/>
      <c r="BT597" s="74"/>
      <c r="BU597" s="74"/>
      <c r="BV597" s="74"/>
      <c r="BW597" s="74"/>
      <c r="BX597" s="74"/>
      <c r="BY597" s="74"/>
      <c r="BZ597" s="74"/>
      <c r="CA597" s="74"/>
      <c r="CB597" s="74"/>
      <c r="CC597" s="74"/>
      <c r="CD597" s="74"/>
      <c r="CE597" s="74"/>
      <c r="CF597" s="74"/>
      <c r="CG597" s="74"/>
      <c r="CH597" s="74"/>
      <c r="CI597" s="74"/>
      <c r="CJ597" s="74"/>
      <c r="CK597" s="74"/>
      <c r="CL597" s="74"/>
      <c r="CM597" s="74"/>
      <c r="CN597" s="74"/>
      <c r="CO597" s="74"/>
      <c r="CP597" s="74"/>
      <c r="CQ597" s="74"/>
      <c r="CR597" s="74"/>
      <c r="CS597" s="74"/>
      <c r="CT597" s="74"/>
      <c r="CU597" s="74"/>
      <c r="CV597" s="74"/>
      <c r="CW597" s="74"/>
      <c r="CX597" s="74"/>
      <c r="CY597" s="74"/>
      <c r="CZ597" s="74"/>
      <c r="DA597" s="74"/>
      <c r="DB597" s="74"/>
      <c r="DC597" s="74"/>
      <c r="DD597" s="74"/>
      <c r="DE597" s="74"/>
      <c r="DF597" s="74"/>
      <c r="DG597" s="74"/>
      <c r="DH597" s="74"/>
      <c r="DI597" s="74"/>
      <c r="DJ597" s="74"/>
      <c r="DK597" s="74"/>
      <c r="DL597" s="74"/>
      <c r="DM597" s="74"/>
      <c r="DN597" s="74"/>
      <c r="DO597" s="74"/>
      <c r="DP597" s="74"/>
      <c r="DQ597" s="74"/>
      <c r="DR597" s="74"/>
      <c r="DS597" s="74"/>
      <c r="DT597" s="74"/>
      <c r="DU597" s="74"/>
      <c r="DV597" s="74"/>
      <c r="DW597" s="74"/>
      <c r="DX597" s="74"/>
      <c r="DY597" s="74"/>
      <c r="DZ597" s="74"/>
      <c r="EA597" s="74"/>
      <c r="EB597" s="74"/>
      <c r="EC597" s="74"/>
      <c r="ED597" s="74"/>
      <c r="EE597" s="74"/>
      <c r="EF597" s="74"/>
      <c r="EG597" s="74"/>
      <c r="EH597" s="74"/>
      <c r="EI597" s="74"/>
      <c r="EJ597" s="74"/>
      <c r="EK597" s="74"/>
      <c r="EL597" s="74"/>
      <c r="EM597" s="74"/>
      <c r="EN597" s="74"/>
      <c r="EO597" s="74"/>
      <c r="EP597" s="74"/>
      <c r="EQ597" s="74"/>
      <c r="ER597" s="74"/>
      <c r="ES597" s="74"/>
      <c r="ET597" s="74"/>
      <c r="EU597" s="74"/>
      <c r="EV597" s="74"/>
      <c r="EW597" s="74"/>
      <c r="EX597" s="74"/>
      <c r="EY597" s="74"/>
      <c r="EZ597" s="74"/>
      <c r="FA597" s="74"/>
    </row>
    <row r="598" spans="2:157" s="338" customFormat="1">
      <c r="B598" s="421" t="s">
        <v>1995</v>
      </c>
      <c r="C598" s="389" t="s">
        <v>594</v>
      </c>
      <c r="D598" s="366" t="s">
        <v>595</v>
      </c>
      <c r="E598" s="390" t="s">
        <v>21</v>
      </c>
      <c r="F598" s="368">
        <v>1</v>
      </c>
      <c r="G598" s="369">
        <v>149.9</v>
      </c>
      <c r="H598" s="370">
        <f>F598*G598</f>
        <v>149.9</v>
      </c>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c r="AN598" s="74"/>
      <c r="AO598" s="74"/>
      <c r="AP598" s="74"/>
      <c r="AQ598" s="74"/>
      <c r="AR598" s="74"/>
      <c r="AS598" s="74"/>
      <c r="AT598" s="74"/>
      <c r="AU598" s="74"/>
      <c r="AV598" s="74"/>
      <c r="AW598" s="74"/>
      <c r="AX598" s="74"/>
      <c r="AY598" s="74"/>
      <c r="AZ598" s="74"/>
      <c r="BA598" s="74"/>
      <c r="BB598" s="74"/>
      <c r="BC598" s="74"/>
      <c r="BD598" s="74"/>
      <c r="BE598" s="74"/>
      <c r="BF598" s="74"/>
      <c r="BG598" s="74"/>
      <c r="BH598" s="74"/>
      <c r="BI598" s="74"/>
      <c r="BJ598" s="74"/>
      <c r="BK598" s="74"/>
      <c r="BL598" s="74"/>
      <c r="BM598" s="74"/>
      <c r="BN598" s="74"/>
      <c r="BO598" s="74"/>
      <c r="BP598" s="74"/>
      <c r="BQ598" s="74"/>
      <c r="BR598" s="74"/>
      <c r="BS598" s="74"/>
      <c r="BT598" s="74"/>
      <c r="BU598" s="74"/>
      <c r="BV598" s="74"/>
      <c r="BW598" s="74"/>
      <c r="BX598" s="74"/>
      <c r="BY598" s="74"/>
      <c r="BZ598" s="74"/>
      <c r="CA598" s="74"/>
      <c r="CB598" s="74"/>
      <c r="CC598" s="74"/>
      <c r="CD598" s="74"/>
      <c r="CE598" s="74"/>
      <c r="CF598" s="74"/>
      <c r="CG598" s="74"/>
      <c r="CH598" s="74"/>
      <c r="CI598" s="74"/>
      <c r="CJ598" s="74"/>
      <c r="CK598" s="74"/>
      <c r="CL598" s="74"/>
      <c r="CM598" s="74"/>
      <c r="CN598" s="74"/>
      <c r="CO598" s="74"/>
      <c r="CP598" s="74"/>
      <c r="CQ598" s="74"/>
      <c r="CR598" s="74"/>
      <c r="CS598" s="74"/>
      <c r="CT598" s="74"/>
      <c r="CU598" s="74"/>
      <c r="CV598" s="74"/>
      <c r="CW598" s="74"/>
      <c r="CX598" s="74"/>
      <c r="CY598" s="74"/>
      <c r="CZ598" s="74"/>
      <c r="DA598" s="74"/>
      <c r="DB598" s="74"/>
      <c r="DC598" s="74"/>
      <c r="DD598" s="74"/>
      <c r="DE598" s="74"/>
      <c r="DF598" s="74"/>
      <c r="DG598" s="74"/>
      <c r="DH598" s="74"/>
      <c r="DI598" s="74"/>
      <c r="DJ598" s="74"/>
      <c r="DK598" s="74"/>
      <c r="DL598" s="74"/>
      <c r="DM598" s="74"/>
      <c r="DN598" s="74"/>
      <c r="DO598" s="74"/>
      <c r="DP598" s="74"/>
      <c r="DQ598" s="74"/>
      <c r="DR598" s="74"/>
      <c r="DS598" s="74"/>
      <c r="DT598" s="74"/>
      <c r="DU598" s="74"/>
      <c r="DV598" s="74"/>
      <c r="DW598" s="74"/>
      <c r="DX598" s="74"/>
      <c r="DY598" s="74"/>
      <c r="DZ598" s="74"/>
      <c r="EA598" s="74"/>
      <c r="EB598" s="74"/>
      <c r="EC598" s="74"/>
      <c r="ED598" s="74"/>
      <c r="EE598" s="74"/>
      <c r="EF598" s="74"/>
      <c r="EG598" s="74"/>
      <c r="EH598" s="74"/>
      <c r="EI598" s="74"/>
      <c r="EJ598" s="74"/>
      <c r="EK598" s="74"/>
      <c r="EL598" s="74"/>
      <c r="EM598" s="74"/>
      <c r="EN598" s="74"/>
      <c r="EO598" s="74"/>
      <c r="EP598" s="74"/>
      <c r="EQ598" s="74"/>
      <c r="ER598" s="74"/>
      <c r="ES598" s="74"/>
      <c r="ET598" s="74"/>
      <c r="EU598" s="74"/>
      <c r="EV598" s="74"/>
      <c r="EW598" s="74"/>
      <c r="EX598" s="74"/>
      <c r="EY598" s="74"/>
      <c r="EZ598" s="74"/>
      <c r="FA598" s="74"/>
    </row>
    <row r="599" spans="2:157" s="338" customFormat="1" ht="15.75" thickBot="1">
      <c r="B599" s="421" t="s">
        <v>1996</v>
      </c>
      <c r="C599" s="401">
        <v>88309</v>
      </c>
      <c r="D599" s="402" t="s">
        <v>354</v>
      </c>
      <c r="E599" s="403" t="s">
        <v>261</v>
      </c>
      <c r="F599" s="404">
        <v>0.3</v>
      </c>
      <c r="G599" s="384">
        <v>15.89</v>
      </c>
      <c r="H599" s="406">
        <f>F599*G599</f>
        <v>4.7670000000000003</v>
      </c>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c r="AN599" s="74"/>
      <c r="AO599" s="74"/>
      <c r="AP599" s="74"/>
      <c r="AQ599" s="74"/>
      <c r="AR599" s="74"/>
      <c r="AS599" s="74"/>
      <c r="AT599" s="74"/>
      <c r="AU599" s="74"/>
      <c r="AV599" s="74"/>
      <c r="AW599" s="74"/>
      <c r="AX599" s="74"/>
      <c r="AY599" s="74"/>
      <c r="AZ599" s="74"/>
      <c r="BA599" s="74"/>
      <c r="BB599" s="74"/>
      <c r="BC599" s="74"/>
      <c r="BD599" s="74"/>
      <c r="BE599" s="74"/>
      <c r="BF599" s="74"/>
      <c r="BG599" s="74"/>
      <c r="BH599" s="74"/>
      <c r="BI599" s="74"/>
      <c r="BJ599" s="74"/>
      <c r="BK599" s="74"/>
      <c r="BL599" s="74"/>
      <c r="BM599" s="74"/>
      <c r="BN599" s="74"/>
      <c r="BO599" s="74"/>
      <c r="BP599" s="74"/>
      <c r="BQ599" s="74"/>
      <c r="BR599" s="74"/>
      <c r="BS599" s="74"/>
      <c r="BT599" s="74"/>
      <c r="BU599" s="74"/>
      <c r="BV599" s="74"/>
      <c r="BW599" s="74"/>
      <c r="BX599" s="74"/>
      <c r="BY599" s="74"/>
      <c r="BZ599" s="74"/>
      <c r="CA599" s="74"/>
      <c r="CB599" s="74"/>
      <c r="CC599" s="74"/>
      <c r="CD599" s="74"/>
      <c r="CE599" s="74"/>
      <c r="CF599" s="74"/>
      <c r="CG599" s="74"/>
      <c r="CH599" s="74"/>
      <c r="CI599" s="74"/>
      <c r="CJ599" s="74"/>
      <c r="CK599" s="74"/>
      <c r="CL599" s="74"/>
      <c r="CM599" s="74"/>
      <c r="CN599" s="74"/>
      <c r="CO599" s="74"/>
      <c r="CP599" s="74"/>
      <c r="CQ599" s="74"/>
      <c r="CR599" s="74"/>
      <c r="CS599" s="74"/>
      <c r="CT599" s="74"/>
      <c r="CU599" s="74"/>
      <c r="CV599" s="74"/>
      <c r="CW599" s="74"/>
      <c r="CX599" s="74"/>
      <c r="CY599" s="74"/>
      <c r="CZ599" s="74"/>
      <c r="DA599" s="74"/>
      <c r="DB599" s="74"/>
      <c r="DC599" s="74"/>
      <c r="DD599" s="74"/>
      <c r="DE599" s="74"/>
      <c r="DF599" s="74"/>
      <c r="DG599" s="74"/>
      <c r="DH599" s="74"/>
      <c r="DI599" s="74"/>
      <c r="DJ599" s="74"/>
      <c r="DK599" s="74"/>
      <c r="DL599" s="74"/>
      <c r="DM599" s="74"/>
      <c r="DN599" s="74"/>
      <c r="DO599" s="74"/>
      <c r="DP599" s="74"/>
      <c r="DQ599" s="74"/>
      <c r="DR599" s="74"/>
      <c r="DS599" s="74"/>
      <c r="DT599" s="74"/>
      <c r="DU599" s="74"/>
      <c r="DV599" s="74"/>
      <c r="DW599" s="74"/>
      <c r="DX599" s="74"/>
      <c r="DY599" s="74"/>
      <c r="DZ599" s="74"/>
      <c r="EA599" s="74"/>
      <c r="EB599" s="74"/>
      <c r="EC599" s="74"/>
      <c r="ED599" s="74"/>
      <c r="EE599" s="74"/>
      <c r="EF599" s="74"/>
      <c r="EG599" s="74"/>
      <c r="EH599" s="74"/>
      <c r="EI599" s="74"/>
      <c r="EJ599" s="74"/>
      <c r="EK599" s="74"/>
      <c r="EL599" s="74"/>
      <c r="EM599" s="74"/>
      <c r="EN599" s="74"/>
      <c r="EO599" s="74"/>
      <c r="EP599" s="74"/>
      <c r="EQ599" s="74"/>
      <c r="ER599" s="74"/>
      <c r="ES599" s="74"/>
      <c r="ET599" s="74"/>
      <c r="EU599" s="74"/>
      <c r="EV599" s="74"/>
      <c r="EW599" s="74"/>
      <c r="EX599" s="74"/>
      <c r="EY599" s="74"/>
      <c r="EZ599" s="74"/>
      <c r="FA599" s="74"/>
    </row>
    <row r="600" spans="2:157" s="338" customFormat="1" ht="15.75" thickBot="1">
      <c r="B600" s="166"/>
      <c r="C600" s="167"/>
      <c r="D600" s="168"/>
      <c r="E600" s="167"/>
      <c r="F600" s="170"/>
      <c r="G600" s="171"/>
      <c r="H600" s="171"/>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c r="AN600" s="74"/>
      <c r="AO600" s="74"/>
      <c r="AP600" s="74"/>
      <c r="AQ600" s="74"/>
      <c r="AR600" s="74"/>
      <c r="AS600" s="74"/>
      <c r="AT600" s="74"/>
      <c r="AU600" s="74"/>
      <c r="AV600" s="74"/>
      <c r="AW600" s="74"/>
      <c r="AX600" s="74"/>
      <c r="AY600" s="74"/>
      <c r="AZ600" s="74"/>
      <c r="BA600" s="74"/>
      <c r="BB600" s="74"/>
      <c r="BC600" s="74"/>
      <c r="BD600" s="74"/>
      <c r="BE600" s="74"/>
      <c r="BF600" s="74"/>
      <c r="BG600" s="74"/>
      <c r="BH600" s="74"/>
      <c r="BI600" s="74"/>
      <c r="BJ600" s="74"/>
      <c r="BK600" s="74"/>
      <c r="BL600" s="74"/>
      <c r="BM600" s="74"/>
      <c r="BN600" s="74"/>
      <c r="BO600" s="74"/>
      <c r="BP600" s="74"/>
      <c r="BQ600" s="74"/>
      <c r="BR600" s="74"/>
      <c r="BS600" s="74"/>
      <c r="BT600" s="74"/>
      <c r="BU600" s="74"/>
      <c r="BV600" s="74"/>
      <c r="BW600" s="74"/>
      <c r="BX600" s="74"/>
      <c r="BY600" s="74"/>
      <c r="BZ600" s="74"/>
      <c r="CA600" s="74"/>
      <c r="CB600" s="74"/>
      <c r="CC600" s="74"/>
      <c r="CD600" s="74"/>
      <c r="CE600" s="74"/>
      <c r="CF600" s="74"/>
      <c r="CG600" s="74"/>
      <c r="CH600" s="74"/>
      <c r="CI600" s="74"/>
      <c r="CJ600" s="74"/>
      <c r="CK600" s="74"/>
      <c r="CL600" s="74"/>
      <c r="CM600" s="74"/>
      <c r="CN600" s="74"/>
      <c r="CO600" s="74"/>
      <c r="CP600" s="74"/>
      <c r="CQ600" s="74"/>
      <c r="CR600" s="74"/>
      <c r="CS600" s="74"/>
      <c r="CT600" s="74"/>
      <c r="CU600" s="74"/>
      <c r="CV600" s="74"/>
      <c r="CW600" s="74"/>
      <c r="CX600" s="74"/>
      <c r="CY600" s="74"/>
      <c r="CZ600" s="74"/>
      <c r="DA600" s="74"/>
      <c r="DB600" s="74"/>
      <c r="DC600" s="74"/>
      <c r="DD600" s="74"/>
      <c r="DE600" s="74"/>
      <c r="DF600" s="74"/>
      <c r="DG600" s="74"/>
      <c r="DH600" s="74"/>
      <c r="DI600" s="74"/>
      <c r="DJ600" s="74"/>
      <c r="DK600" s="74"/>
      <c r="DL600" s="74"/>
      <c r="DM600" s="74"/>
      <c r="DN600" s="74"/>
      <c r="DO600" s="74"/>
      <c r="DP600" s="74"/>
      <c r="DQ600" s="74"/>
      <c r="DR600" s="74"/>
      <c r="DS600" s="74"/>
      <c r="DT600" s="74"/>
      <c r="DU600" s="74"/>
      <c r="DV600" s="74"/>
      <c r="DW600" s="74"/>
      <c r="DX600" s="74"/>
      <c r="DY600" s="74"/>
      <c r="DZ600" s="74"/>
      <c r="EA600" s="74"/>
      <c r="EB600" s="74"/>
      <c r="EC600" s="74"/>
      <c r="ED600" s="74"/>
      <c r="EE600" s="74"/>
      <c r="EF600" s="74"/>
      <c r="EG600" s="74"/>
      <c r="EH600" s="74"/>
      <c r="EI600" s="74"/>
      <c r="EJ600" s="74"/>
      <c r="EK600" s="74"/>
      <c r="EL600" s="74"/>
      <c r="EM600" s="74"/>
      <c r="EN600" s="74"/>
      <c r="EO600" s="74"/>
      <c r="EP600" s="74"/>
      <c r="EQ600" s="74"/>
      <c r="ER600" s="74"/>
      <c r="ES600" s="74"/>
      <c r="ET600" s="74"/>
      <c r="EU600" s="74"/>
      <c r="EV600" s="74"/>
      <c r="EW600" s="74"/>
      <c r="EX600" s="74"/>
      <c r="EY600" s="74"/>
      <c r="EZ600" s="74"/>
      <c r="FA600" s="74"/>
    </row>
    <row r="601" spans="2:157" s="338" customFormat="1" ht="30.75" customHeight="1">
      <c r="B601" s="420" t="s">
        <v>1545</v>
      </c>
      <c r="C601" s="375" t="s">
        <v>1732</v>
      </c>
      <c r="D601" s="416" t="s">
        <v>2922</v>
      </c>
      <c r="E601" s="377" t="s">
        <v>21</v>
      </c>
      <c r="F601" s="378"/>
      <c r="G601" s="379"/>
      <c r="H601" s="386">
        <f>SUM(H602:H603)</f>
        <v>332.767</v>
      </c>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c r="AN601" s="74"/>
      <c r="AO601" s="74"/>
      <c r="AP601" s="74"/>
      <c r="AQ601" s="74"/>
      <c r="AR601" s="74"/>
      <c r="AS601" s="74"/>
      <c r="AT601" s="74"/>
      <c r="AU601" s="74"/>
      <c r="AV601" s="74"/>
      <c r="AW601" s="74"/>
      <c r="AX601" s="74"/>
      <c r="AY601" s="74"/>
      <c r="AZ601" s="74"/>
      <c r="BA601" s="74"/>
      <c r="BB601" s="74"/>
      <c r="BC601" s="74"/>
      <c r="BD601" s="74"/>
      <c r="BE601" s="74"/>
      <c r="BF601" s="74"/>
      <c r="BG601" s="74"/>
      <c r="BH601" s="74"/>
      <c r="BI601" s="74"/>
      <c r="BJ601" s="74"/>
      <c r="BK601" s="74"/>
      <c r="BL601" s="74"/>
      <c r="BM601" s="74"/>
      <c r="BN601" s="74"/>
      <c r="BO601" s="74"/>
      <c r="BP601" s="74"/>
      <c r="BQ601" s="74"/>
      <c r="BR601" s="74"/>
      <c r="BS601" s="74"/>
      <c r="BT601" s="74"/>
      <c r="BU601" s="74"/>
      <c r="BV601" s="74"/>
      <c r="BW601" s="74"/>
      <c r="BX601" s="74"/>
      <c r="BY601" s="74"/>
      <c r="BZ601" s="74"/>
      <c r="CA601" s="74"/>
      <c r="CB601" s="74"/>
      <c r="CC601" s="74"/>
      <c r="CD601" s="74"/>
      <c r="CE601" s="74"/>
      <c r="CF601" s="74"/>
      <c r="CG601" s="74"/>
      <c r="CH601" s="74"/>
      <c r="CI601" s="74"/>
      <c r="CJ601" s="74"/>
      <c r="CK601" s="74"/>
      <c r="CL601" s="74"/>
      <c r="CM601" s="74"/>
      <c r="CN601" s="74"/>
      <c r="CO601" s="74"/>
      <c r="CP601" s="74"/>
      <c r="CQ601" s="74"/>
      <c r="CR601" s="74"/>
      <c r="CS601" s="74"/>
      <c r="CT601" s="74"/>
      <c r="CU601" s="74"/>
      <c r="CV601" s="74"/>
      <c r="CW601" s="74"/>
      <c r="CX601" s="74"/>
      <c r="CY601" s="74"/>
      <c r="CZ601" s="74"/>
      <c r="DA601" s="74"/>
      <c r="DB601" s="74"/>
      <c r="DC601" s="74"/>
      <c r="DD601" s="74"/>
      <c r="DE601" s="74"/>
      <c r="DF601" s="74"/>
      <c r="DG601" s="74"/>
      <c r="DH601" s="74"/>
      <c r="DI601" s="74"/>
      <c r="DJ601" s="74"/>
      <c r="DK601" s="74"/>
      <c r="DL601" s="74"/>
      <c r="DM601" s="74"/>
      <c r="DN601" s="74"/>
      <c r="DO601" s="74"/>
      <c r="DP601" s="74"/>
      <c r="DQ601" s="74"/>
      <c r="DR601" s="74"/>
      <c r="DS601" s="74"/>
      <c r="DT601" s="74"/>
      <c r="DU601" s="74"/>
      <c r="DV601" s="74"/>
      <c r="DW601" s="74"/>
      <c r="DX601" s="74"/>
      <c r="DY601" s="74"/>
      <c r="DZ601" s="74"/>
      <c r="EA601" s="74"/>
      <c r="EB601" s="74"/>
      <c r="EC601" s="74"/>
      <c r="ED601" s="74"/>
      <c r="EE601" s="74"/>
      <c r="EF601" s="74"/>
      <c r="EG601" s="74"/>
      <c r="EH601" s="74"/>
      <c r="EI601" s="74"/>
      <c r="EJ601" s="74"/>
      <c r="EK601" s="74"/>
      <c r="EL601" s="74"/>
      <c r="EM601" s="74"/>
      <c r="EN601" s="74"/>
      <c r="EO601" s="74"/>
      <c r="EP601" s="74"/>
      <c r="EQ601" s="74"/>
      <c r="ER601" s="74"/>
      <c r="ES601" s="74"/>
      <c r="ET601" s="74"/>
      <c r="EU601" s="74"/>
      <c r="EV601" s="74"/>
      <c r="EW601" s="74"/>
      <c r="EX601" s="74"/>
      <c r="EY601" s="74"/>
      <c r="EZ601" s="74"/>
      <c r="FA601" s="74"/>
    </row>
    <row r="602" spans="2:157" s="338" customFormat="1" ht="15.75">
      <c r="B602" s="421" t="s">
        <v>1997</v>
      </c>
      <c r="C602" s="389" t="s">
        <v>2921</v>
      </c>
      <c r="D602" s="366" t="s">
        <v>2922</v>
      </c>
      <c r="E602" s="390" t="s">
        <v>21</v>
      </c>
      <c r="F602" s="368">
        <v>1</v>
      </c>
      <c r="G602" s="369">
        <v>328</v>
      </c>
      <c r="H602" s="370">
        <f>F602*G602</f>
        <v>328</v>
      </c>
      <c r="I602" s="355"/>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c r="AN602" s="74"/>
      <c r="AO602" s="74"/>
      <c r="AP602" s="74"/>
      <c r="AQ602" s="74"/>
      <c r="AR602" s="74"/>
      <c r="AS602" s="74"/>
      <c r="AT602" s="74"/>
      <c r="AU602" s="74"/>
      <c r="AV602" s="74"/>
      <c r="AW602" s="74"/>
      <c r="AX602" s="74"/>
      <c r="AY602" s="74"/>
      <c r="AZ602" s="74"/>
      <c r="BA602" s="74"/>
      <c r="BB602" s="74"/>
      <c r="BC602" s="74"/>
      <c r="BD602" s="74"/>
      <c r="BE602" s="74"/>
      <c r="BF602" s="74"/>
      <c r="BG602" s="74"/>
      <c r="BH602" s="74"/>
      <c r="BI602" s="74"/>
      <c r="BJ602" s="74"/>
      <c r="BK602" s="74"/>
      <c r="BL602" s="74"/>
      <c r="BM602" s="74"/>
      <c r="BN602" s="74"/>
      <c r="BO602" s="74"/>
      <c r="BP602" s="74"/>
      <c r="BQ602" s="74"/>
      <c r="BR602" s="74"/>
      <c r="BS602" s="74"/>
      <c r="BT602" s="74"/>
      <c r="BU602" s="74"/>
      <c r="BV602" s="74"/>
      <c r="BW602" s="74"/>
      <c r="BX602" s="74"/>
      <c r="BY602" s="74"/>
      <c r="BZ602" s="74"/>
      <c r="CA602" s="74"/>
      <c r="CB602" s="74"/>
      <c r="CC602" s="74"/>
      <c r="CD602" s="74"/>
      <c r="CE602" s="74"/>
      <c r="CF602" s="74"/>
      <c r="CG602" s="74"/>
      <c r="CH602" s="74"/>
      <c r="CI602" s="74"/>
      <c r="CJ602" s="74"/>
      <c r="CK602" s="74"/>
      <c r="CL602" s="74"/>
      <c r="CM602" s="74"/>
      <c r="CN602" s="74"/>
      <c r="CO602" s="74"/>
      <c r="CP602" s="74"/>
      <c r="CQ602" s="74"/>
      <c r="CR602" s="74"/>
      <c r="CS602" s="74"/>
      <c r="CT602" s="74"/>
      <c r="CU602" s="74"/>
      <c r="CV602" s="74"/>
      <c r="CW602" s="74"/>
      <c r="CX602" s="74"/>
      <c r="CY602" s="74"/>
      <c r="CZ602" s="74"/>
      <c r="DA602" s="74"/>
      <c r="DB602" s="74"/>
      <c r="DC602" s="74"/>
      <c r="DD602" s="74"/>
      <c r="DE602" s="74"/>
      <c r="DF602" s="74"/>
      <c r="DG602" s="74"/>
      <c r="DH602" s="74"/>
      <c r="DI602" s="74"/>
      <c r="DJ602" s="74"/>
      <c r="DK602" s="74"/>
      <c r="DL602" s="74"/>
      <c r="DM602" s="74"/>
      <c r="DN602" s="74"/>
      <c r="DO602" s="74"/>
      <c r="DP602" s="74"/>
      <c r="DQ602" s="74"/>
      <c r="DR602" s="74"/>
      <c r="DS602" s="74"/>
      <c r="DT602" s="74"/>
      <c r="DU602" s="74"/>
      <c r="DV602" s="74"/>
      <c r="DW602" s="74"/>
      <c r="DX602" s="74"/>
      <c r="DY602" s="74"/>
      <c r="DZ602" s="74"/>
      <c r="EA602" s="74"/>
      <c r="EB602" s="74"/>
      <c r="EC602" s="74"/>
      <c r="ED602" s="74"/>
      <c r="EE602" s="74"/>
      <c r="EF602" s="74"/>
      <c r="EG602" s="74"/>
      <c r="EH602" s="74"/>
      <c r="EI602" s="74"/>
      <c r="EJ602" s="74"/>
      <c r="EK602" s="74"/>
      <c r="EL602" s="74"/>
      <c r="EM602" s="74"/>
      <c r="EN602" s="74"/>
      <c r="EO602" s="74"/>
      <c r="EP602" s="74"/>
      <c r="EQ602" s="74"/>
      <c r="ER602" s="74"/>
      <c r="ES602" s="74"/>
      <c r="ET602" s="74"/>
      <c r="EU602" s="74"/>
      <c r="EV602" s="74"/>
      <c r="EW602" s="74"/>
      <c r="EX602" s="74"/>
      <c r="EY602" s="74"/>
      <c r="EZ602" s="74"/>
      <c r="FA602" s="74"/>
    </row>
    <row r="603" spans="2:157" s="338" customFormat="1" ht="15.75" thickBot="1">
      <c r="B603" s="423" t="s">
        <v>1998</v>
      </c>
      <c r="C603" s="410">
        <v>88309</v>
      </c>
      <c r="D603" s="381" t="s">
        <v>354</v>
      </c>
      <c r="E603" s="394" t="s">
        <v>261</v>
      </c>
      <c r="F603" s="383">
        <v>0.3</v>
      </c>
      <c r="G603" s="384">
        <v>15.89</v>
      </c>
      <c r="H603" s="385">
        <f>F603*G603</f>
        <v>4.7670000000000003</v>
      </c>
      <c r="J603" s="74"/>
      <c r="K603" s="74"/>
      <c r="L603" s="74"/>
      <c r="M603" s="74"/>
      <c r="N603" s="74"/>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c r="AN603" s="74"/>
      <c r="AO603" s="74"/>
      <c r="AP603" s="74"/>
      <c r="AQ603" s="74"/>
      <c r="AR603" s="74"/>
      <c r="AS603" s="74"/>
      <c r="AT603" s="74"/>
      <c r="AU603" s="74"/>
      <c r="AV603" s="74"/>
      <c r="AW603" s="74"/>
      <c r="AX603" s="74"/>
      <c r="AY603" s="74"/>
      <c r="AZ603" s="74"/>
      <c r="BA603" s="74"/>
      <c r="BB603" s="74"/>
      <c r="BC603" s="74"/>
      <c r="BD603" s="74"/>
      <c r="BE603" s="74"/>
      <c r="BF603" s="74"/>
      <c r="BG603" s="74"/>
      <c r="BH603" s="74"/>
      <c r="BI603" s="74"/>
      <c r="BJ603" s="74"/>
      <c r="BK603" s="74"/>
      <c r="BL603" s="74"/>
      <c r="BM603" s="74"/>
      <c r="BN603" s="74"/>
      <c r="BO603" s="74"/>
      <c r="BP603" s="74"/>
      <c r="BQ603" s="74"/>
      <c r="BR603" s="74"/>
      <c r="BS603" s="74"/>
      <c r="BT603" s="74"/>
      <c r="BU603" s="74"/>
      <c r="BV603" s="74"/>
      <c r="BW603" s="74"/>
      <c r="BX603" s="74"/>
      <c r="BY603" s="74"/>
      <c r="BZ603" s="74"/>
      <c r="CA603" s="74"/>
      <c r="CB603" s="74"/>
      <c r="CC603" s="74"/>
      <c r="CD603" s="74"/>
      <c r="CE603" s="74"/>
      <c r="CF603" s="74"/>
      <c r="CG603" s="74"/>
      <c r="CH603" s="74"/>
      <c r="CI603" s="74"/>
      <c r="CJ603" s="74"/>
      <c r="CK603" s="74"/>
      <c r="CL603" s="74"/>
      <c r="CM603" s="74"/>
      <c r="CN603" s="74"/>
      <c r="CO603" s="74"/>
      <c r="CP603" s="74"/>
      <c r="CQ603" s="74"/>
      <c r="CR603" s="74"/>
      <c r="CS603" s="74"/>
      <c r="CT603" s="74"/>
      <c r="CU603" s="74"/>
      <c r="CV603" s="74"/>
      <c r="CW603" s="74"/>
      <c r="CX603" s="74"/>
      <c r="CY603" s="74"/>
      <c r="CZ603" s="74"/>
      <c r="DA603" s="74"/>
      <c r="DB603" s="74"/>
      <c r="DC603" s="74"/>
      <c r="DD603" s="74"/>
      <c r="DE603" s="74"/>
      <c r="DF603" s="74"/>
      <c r="DG603" s="74"/>
      <c r="DH603" s="74"/>
      <c r="DI603" s="74"/>
      <c r="DJ603" s="74"/>
      <c r="DK603" s="74"/>
      <c r="DL603" s="74"/>
      <c r="DM603" s="74"/>
      <c r="DN603" s="74"/>
      <c r="DO603" s="74"/>
      <c r="DP603" s="74"/>
      <c r="DQ603" s="74"/>
      <c r="DR603" s="74"/>
      <c r="DS603" s="74"/>
      <c r="DT603" s="74"/>
      <c r="DU603" s="74"/>
      <c r="DV603" s="74"/>
      <c r="DW603" s="74"/>
      <c r="DX603" s="74"/>
      <c r="DY603" s="74"/>
      <c r="DZ603" s="74"/>
      <c r="EA603" s="74"/>
      <c r="EB603" s="74"/>
      <c r="EC603" s="74"/>
      <c r="ED603" s="74"/>
      <c r="EE603" s="74"/>
      <c r="EF603" s="74"/>
      <c r="EG603" s="74"/>
      <c r="EH603" s="74"/>
      <c r="EI603" s="74"/>
      <c r="EJ603" s="74"/>
      <c r="EK603" s="74"/>
      <c r="EL603" s="74"/>
      <c r="EM603" s="74"/>
      <c r="EN603" s="74"/>
      <c r="EO603" s="74"/>
      <c r="EP603" s="74"/>
      <c r="EQ603" s="74"/>
      <c r="ER603" s="74"/>
      <c r="ES603" s="74"/>
      <c r="ET603" s="74"/>
      <c r="EU603" s="74"/>
      <c r="EV603" s="74"/>
      <c r="EW603" s="74"/>
      <c r="EX603" s="74"/>
      <c r="EY603" s="74"/>
      <c r="EZ603" s="74"/>
      <c r="FA603" s="74"/>
    </row>
    <row r="604" spans="2:157" s="338" customFormat="1" ht="15.75" thickBot="1">
      <c r="B604" s="409"/>
      <c r="C604" s="339"/>
      <c r="D604" s="340"/>
      <c r="E604" s="339"/>
      <c r="F604" s="341"/>
      <c r="G604" s="342"/>
      <c r="H604" s="342"/>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c r="AN604" s="74"/>
      <c r="AO604" s="74"/>
      <c r="AP604" s="74"/>
      <c r="AQ604" s="74"/>
      <c r="AR604" s="74"/>
      <c r="AS604" s="74"/>
      <c r="AT604" s="74"/>
      <c r="AU604" s="74"/>
      <c r="AV604" s="74"/>
      <c r="AW604" s="74"/>
      <c r="AX604" s="74"/>
      <c r="AY604" s="74"/>
      <c r="AZ604" s="74"/>
      <c r="BA604" s="74"/>
      <c r="BB604" s="74"/>
      <c r="BC604" s="74"/>
      <c r="BD604" s="74"/>
      <c r="BE604" s="74"/>
      <c r="BF604" s="74"/>
      <c r="BG604" s="74"/>
      <c r="BH604" s="74"/>
      <c r="BI604" s="74"/>
      <c r="BJ604" s="74"/>
      <c r="BK604" s="74"/>
      <c r="BL604" s="74"/>
      <c r="BM604" s="74"/>
      <c r="BN604" s="74"/>
      <c r="BO604" s="74"/>
      <c r="BP604" s="74"/>
      <c r="BQ604" s="74"/>
      <c r="BR604" s="74"/>
      <c r="BS604" s="74"/>
      <c r="BT604" s="74"/>
      <c r="BU604" s="74"/>
      <c r="BV604" s="74"/>
      <c r="BW604" s="74"/>
      <c r="BX604" s="74"/>
      <c r="BY604" s="74"/>
      <c r="BZ604" s="74"/>
      <c r="CA604" s="74"/>
      <c r="CB604" s="74"/>
      <c r="CC604" s="74"/>
      <c r="CD604" s="74"/>
      <c r="CE604" s="74"/>
      <c r="CF604" s="74"/>
      <c r="CG604" s="74"/>
      <c r="CH604" s="74"/>
      <c r="CI604" s="74"/>
      <c r="CJ604" s="74"/>
      <c r="CK604" s="74"/>
      <c r="CL604" s="74"/>
      <c r="CM604" s="74"/>
      <c r="CN604" s="74"/>
      <c r="CO604" s="74"/>
      <c r="CP604" s="74"/>
      <c r="CQ604" s="74"/>
      <c r="CR604" s="74"/>
      <c r="CS604" s="74"/>
      <c r="CT604" s="74"/>
      <c r="CU604" s="74"/>
      <c r="CV604" s="74"/>
      <c r="CW604" s="74"/>
      <c r="CX604" s="74"/>
      <c r="CY604" s="74"/>
      <c r="CZ604" s="74"/>
      <c r="DA604" s="74"/>
      <c r="DB604" s="74"/>
      <c r="DC604" s="74"/>
      <c r="DD604" s="74"/>
      <c r="DE604" s="74"/>
      <c r="DF604" s="74"/>
      <c r="DG604" s="74"/>
      <c r="DH604" s="74"/>
      <c r="DI604" s="74"/>
      <c r="DJ604" s="74"/>
      <c r="DK604" s="74"/>
      <c r="DL604" s="74"/>
      <c r="DM604" s="74"/>
      <c r="DN604" s="74"/>
      <c r="DO604" s="74"/>
      <c r="DP604" s="74"/>
      <c r="DQ604" s="74"/>
      <c r="DR604" s="74"/>
      <c r="DS604" s="74"/>
      <c r="DT604" s="74"/>
      <c r="DU604" s="74"/>
      <c r="DV604" s="74"/>
      <c r="DW604" s="74"/>
      <c r="DX604" s="74"/>
      <c r="DY604" s="74"/>
      <c r="DZ604" s="74"/>
      <c r="EA604" s="74"/>
      <c r="EB604" s="74"/>
      <c r="EC604" s="74"/>
      <c r="ED604" s="74"/>
      <c r="EE604" s="74"/>
      <c r="EF604" s="74"/>
      <c r="EG604" s="74"/>
      <c r="EH604" s="74"/>
      <c r="EI604" s="74"/>
      <c r="EJ604" s="74"/>
      <c r="EK604" s="74"/>
      <c r="EL604" s="74"/>
      <c r="EM604" s="74"/>
      <c r="EN604" s="74"/>
      <c r="EO604" s="74"/>
      <c r="EP604" s="74"/>
      <c r="EQ604" s="74"/>
      <c r="ER604" s="74"/>
      <c r="ES604" s="74"/>
      <c r="ET604" s="74"/>
      <c r="EU604" s="74"/>
      <c r="EV604" s="74"/>
      <c r="EW604" s="74"/>
      <c r="EX604" s="74"/>
      <c r="EY604" s="74"/>
      <c r="EZ604" s="74"/>
      <c r="FA604" s="74"/>
    </row>
    <row r="605" spans="2:157" s="338" customFormat="1" ht="15.75">
      <c r="B605" s="411"/>
      <c r="C605" s="375" t="s">
        <v>88</v>
      </c>
      <c r="D605" s="416" t="s">
        <v>2926</v>
      </c>
      <c r="E605" s="377" t="s">
        <v>21</v>
      </c>
      <c r="F605" s="378"/>
      <c r="G605" s="379"/>
      <c r="H605" s="386">
        <f>SUM(H606:H607)</f>
        <v>91.667000000000002</v>
      </c>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c r="AN605" s="74"/>
      <c r="AO605" s="74"/>
      <c r="AP605" s="74"/>
      <c r="AQ605" s="74"/>
      <c r="AR605" s="74"/>
      <c r="AS605" s="74"/>
      <c r="AT605" s="74"/>
      <c r="AU605" s="74"/>
      <c r="AV605" s="74"/>
      <c r="AW605" s="74"/>
      <c r="AX605" s="74"/>
      <c r="AY605" s="74"/>
      <c r="AZ605" s="74"/>
      <c r="BA605" s="74"/>
      <c r="BB605" s="74"/>
      <c r="BC605" s="74"/>
      <c r="BD605" s="74"/>
      <c r="BE605" s="74"/>
      <c r="BF605" s="74"/>
      <c r="BG605" s="74"/>
      <c r="BH605" s="74"/>
      <c r="BI605" s="74"/>
      <c r="BJ605" s="74"/>
      <c r="BK605" s="74"/>
      <c r="BL605" s="74"/>
      <c r="BM605" s="74"/>
      <c r="BN605" s="74"/>
      <c r="BO605" s="74"/>
      <c r="BP605" s="74"/>
      <c r="BQ605" s="74"/>
      <c r="BR605" s="74"/>
      <c r="BS605" s="74"/>
      <c r="BT605" s="74"/>
      <c r="BU605" s="74"/>
      <c r="BV605" s="74"/>
      <c r="BW605" s="74"/>
      <c r="BX605" s="74"/>
      <c r="BY605" s="74"/>
      <c r="BZ605" s="74"/>
      <c r="CA605" s="74"/>
      <c r="CB605" s="74"/>
      <c r="CC605" s="74"/>
      <c r="CD605" s="74"/>
      <c r="CE605" s="74"/>
      <c r="CF605" s="74"/>
      <c r="CG605" s="74"/>
      <c r="CH605" s="74"/>
      <c r="CI605" s="74"/>
      <c r="CJ605" s="74"/>
      <c r="CK605" s="74"/>
      <c r="CL605" s="74"/>
      <c r="CM605" s="74"/>
      <c r="CN605" s="74"/>
      <c r="CO605" s="74"/>
      <c r="CP605" s="74"/>
      <c r="CQ605" s="74"/>
      <c r="CR605" s="74"/>
      <c r="CS605" s="74"/>
      <c r="CT605" s="74"/>
      <c r="CU605" s="74"/>
      <c r="CV605" s="74"/>
      <c r="CW605" s="74"/>
      <c r="CX605" s="74"/>
      <c r="CY605" s="74"/>
      <c r="CZ605" s="74"/>
      <c r="DA605" s="74"/>
      <c r="DB605" s="74"/>
      <c r="DC605" s="74"/>
      <c r="DD605" s="74"/>
      <c r="DE605" s="74"/>
      <c r="DF605" s="74"/>
      <c r="DG605" s="74"/>
      <c r="DH605" s="74"/>
      <c r="DI605" s="74"/>
      <c r="DJ605" s="74"/>
      <c r="DK605" s="74"/>
      <c r="DL605" s="74"/>
      <c r="DM605" s="74"/>
      <c r="DN605" s="74"/>
      <c r="DO605" s="74"/>
      <c r="DP605" s="74"/>
      <c r="DQ605" s="74"/>
      <c r="DR605" s="74"/>
      <c r="DS605" s="74"/>
      <c r="DT605" s="74"/>
      <c r="DU605" s="74"/>
      <c r="DV605" s="74"/>
      <c r="DW605" s="74"/>
      <c r="DX605" s="74"/>
      <c r="DY605" s="74"/>
      <c r="DZ605" s="74"/>
      <c r="EA605" s="74"/>
      <c r="EB605" s="74"/>
      <c r="EC605" s="74"/>
      <c r="ED605" s="74"/>
      <c r="EE605" s="74"/>
      <c r="EF605" s="74"/>
      <c r="EG605" s="74"/>
      <c r="EH605" s="74"/>
      <c r="EI605" s="74"/>
      <c r="EJ605" s="74"/>
      <c r="EK605" s="74"/>
      <c r="EL605" s="74"/>
      <c r="EM605" s="74"/>
      <c r="EN605" s="74"/>
      <c r="EO605" s="74"/>
      <c r="EP605" s="74"/>
      <c r="EQ605" s="74"/>
      <c r="ER605" s="74"/>
      <c r="ES605" s="74"/>
      <c r="ET605" s="74"/>
      <c r="EU605" s="74"/>
      <c r="EV605" s="74"/>
      <c r="EW605" s="74"/>
      <c r="EX605" s="74"/>
      <c r="EY605" s="74"/>
      <c r="EZ605" s="74"/>
      <c r="FA605" s="74"/>
    </row>
    <row r="606" spans="2:157" s="338" customFormat="1" ht="15.75">
      <c r="B606" s="425"/>
      <c r="C606" s="389">
        <v>88309</v>
      </c>
      <c r="D606" s="366" t="s">
        <v>354</v>
      </c>
      <c r="E606" s="390" t="s">
        <v>261</v>
      </c>
      <c r="F606" s="368">
        <v>0.3</v>
      </c>
      <c r="G606" s="369">
        <v>15.89</v>
      </c>
      <c r="H606" s="370">
        <f>F606*G606</f>
        <v>4.7670000000000003</v>
      </c>
      <c r="I606" s="355"/>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c r="AN606" s="74"/>
      <c r="AO606" s="74"/>
      <c r="AP606" s="74"/>
      <c r="AQ606" s="74"/>
      <c r="AR606" s="74"/>
      <c r="AS606" s="74"/>
      <c r="AT606" s="74"/>
      <c r="AU606" s="74"/>
      <c r="AV606" s="74"/>
      <c r="AW606" s="74"/>
      <c r="AX606" s="74"/>
      <c r="AY606" s="74"/>
      <c r="AZ606" s="74"/>
      <c r="BA606" s="74"/>
      <c r="BB606" s="74"/>
      <c r="BC606" s="74"/>
      <c r="BD606" s="74"/>
      <c r="BE606" s="74"/>
      <c r="BF606" s="74"/>
      <c r="BG606" s="74"/>
      <c r="BH606" s="74"/>
      <c r="BI606" s="74"/>
      <c r="BJ606" s="74"/>
      <c r="BK606" s="74"/>
      <c r="BL606" s="74"/>
      <c r="BM606" s="74"/>
      <c r="BN606" s="74"/>
      <c r="BO606" s="74"/>
      <c r="BP606" s="74"/>
      <c r="BQ606" s="74"/>
      <c r="BR606" s="74"/>
      <c r="BS606" s="74"/>
      <c r="BT606" s="74"/>
      <c r="BU606" s="74"/>
      <c r="BV606" s="74"/>
      <c r="BW606" s="74"/>
      <c r="BX606" s="74"/>
      <c r="BY606" s="74"/>
      <c r="BZ606" s="74"/>
      <c r="CA606" s="74"/>
      <c r="CB606" s="74"/>
      <c r="CC606" s="74"/>
      <c r="CD606" s="74"/>
      <c r="CE606" s="74"/>
      <c r="CF606" s="74"/>
      <c r="CG606" s="74"/>
      <c r="CH606" s="74"/>
      <c r="CI606" s="74"/>
      <c r="CJ606" s="74"/>
      <c r="CK606" s="74"/>
      <c r="CL606" s="74"/>
      <c r="CM606" s="74"/>
      <c r="CN606" s="74"/>
      <c r="CO606" s="74"/>
      <c r="CP606" s="74"/>
      <c r="CQ606" s="74"/>
      <c r="CR606" s="74"/>
      <c r="CS606" s="74"/>
      <c r="CT606" s="74"/>
      <c r="CU606" s="74"/>
      <c r="CV606" s="74"/>
      <c r="CW606" s="74"/>
      <c r="CX606" s="74"/>
      <c r="CY606" s="74"/>
      <c r="CZ606" s="74"/>
      <c r="DA606" s="74"/>
      <c r="DB606" s="74"/>
      <c r="DC606" s="74"/>
      <c r="DD606" s="74"/>
      <c r="DE606" s="74"/>
      <c r="DF606" s="74"/>
      <c r="DG606" s="74"/>
      <c r="DH606" s="74"/>
      <c r="DI606" s="74"/>
      <c r="DJ606" s="74"/>
      <c r="DK606" s="74"/>
      <c r="DL606" s="74"/>
      <c r="DM606" s="74"/>
      <c r="DN606" s="74"/>
      <c r="DO606" s="74"/>
      <c r="DP606" s="74"/>
      <c r="DQ606" s="74"/>
      <c r="DR606" s="74"/>
      <c r="DS606" s="74"/>
      <c r="DT606" s="74"/>
      <c r="DU606" s="74"/>
      <c r="DV606" s="74"/>
      <c r="DW606" s="74"/>
      <c r="DX606" s="74"/>
      <c r="DY606" s="74"/>
      <c r="DZ606" s="74"/>
      <c r="EA606" s="74"/>
      <c r="EB606" s="74"/>
      <c r="EC606" s="74"/>
      <c r="ED606" s="74"/>
      <c r="EE606" s="74"/>
      <c r="EF606" s="74"/>
      <c r="EG606" s="74"/>
      <c r="EH606" s="74"/>
      <c r="EI606" s="74"/>
      <c r="EJ606" s="74"/>
      <c r="EK606" s="74"/>
      <c r="EL606" s="74"/>
      <c r="EM606" s="74"/>
      <c r="EN606" s="74"/>
      <c r="EO606" s="74"/>
      <c r="EP606" s="74"/>
      <c r="EQ606" s="74"/>
      <c r="ER606" s="74"/>
      <c r="ES606" s="74"/>
      <c r="ET606" s="74"/>
      <c r="EU606" s="74"/>
      <c r="EV606" s="74"/>
      <c r="EW606" s="74"/>
      <c r="EX606" s="74"/>
      <c r="EY606" s="74"/>
      <c r="EZ606" s="74"/>
      <c r="FA606" s="74"/>
    </row>
    <row r="607" spans="2:157" s="338" customFormat="1" ht="15.75" thickBot="1">
      <c r="B607" s="412"/>
      <c r="C607" s="410" t="s">
        <v>2925</v>
      </c>
      <c r="D607" s="381" t="s">
        <v>2926</v>
      </c>
      <c r="E607" s="394" t="s">
        <v>2887</v>
      </c>
      <c r="F607" s="383">
        <v>1</v>
      </c>
      <c r="G607" s="384">
        <v>86.9</v>
      </c>
      <c r="H607" s="385">
        <f>F607*G607</f>
        <v>86.9</v>
      </c>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c r="AN607" s="74"/>
      <c r="AO607" s="74"/>
      <c r="AP607" s="74"/>
      <c r="AQ607" s="74"/>
      <c r="AR607" s="74"/>
      <c r="AS607" s="74"/>
      <c r="AT607" s="74"/>
      <c r="AU607" s="74"/>
      <c r="AV607" s="74"/>
      <c r="AW607" s="74"/>
      <c r="AX607" s="74"/>
      <c r="AY607" s="74"/>
      <c r="AZ607" s="74"/>
      <c r="BA607" s="74"/>
      <c r="BB607" s="74"/>
      <c r="BC607" s="74"/>
      <c r="BD607" s="74"/>
      <c r="BE607" s="74"/>
      <c r="BF607" s="74"/>
      <c r="BG607" s="74"/>
      <c r="BH607" s="74"/>
      <c r="BI607" s="74"/>
      <c r="BJ607" s="74"/>
      <c r="BK607" s="74"/>
      <c r="BL607" s="74"/>
      <c r="BM607" s="74"/>
      <c r="BN607" s="74"/>
      <c r="BO607" s="74"/>
      <c r="BP607" s="74"/>
      <c r="BQ607" s="74"/>
      <c r="BR607" s="74"/>
      <c r="BS607" s="74"/>
      <c r="BT607" s="74"/>
      <c r="BU607" s="74"/>
      <c r="BV607" s="74"/>
      <c r="BW607" s="74"/>
      <c r="BX607" s="74"/>
      <c r="BY607" s="74"/>
      <c r="BZ607" s="74"/>
      <c r="CA607" s="74"/>
      <c r="CB607" s="74"/>
      <c r="CC607" s="74"/>
      <c r="CD607" s="74"/>
      <c r="CE607" s="74"/>
      <c r="CF607" s="74"/>
      <c r="CG607" s="74"/>
      <c r="CH607" s="74"/>
      <c r="CI607" s="74"/>
      <c r="CJ607" s="74"/>
      <c r="CK607" s="74"/>
      <c r="CL607" s="74"/>
      <c r="CM607" s="74"/>
      <c r="CN607" s="74"/>
      <c r="CO607" s="74"/>
      <c r="CP607" s="74"/>
      <c r="CQ607" s="74"/>
      <c r="CR607" s="74"/>
      <c r="CS607" s="74"/>
      <c r="CT607" s="74"/>
      <c r="CU607" s="74"/>
      <c r="CV607" s="74"/>
      <c r="CW607" s="74"/>
      <c r="CX607" s="74"/>
      <c r="CY607" s="74"/>
      <c r="CZ607" s="74"/>
      <c r="DA607" s="74"/>
      <c r="DB607" s="74"/>
      <c r="DC607" s="74"/>
      <c r="DD607" s="74"/>
      <c r="DE607" s="74"/>
      <c r="DF607" s="74"/>
      <c r="DG607" s="74"/>
      <c r="DH607" s="74"/>
      <c r="DI607" s="74"/>
      <c r="DJ607" s="74"/>
      <c r="DK607" s="74"/>
      <c r="DL607" s="74"/>
      <c r="DM607" s="74"/>
      <c r="DN607" s="74"/>
      <c r="DO607" s="74"/>
      <c r="DP607" s="74"/>
      <c r="DQ607" s="74"/>
      <c r="DR607" s="74"/>
      <c r="DS607" s="74"/>
      <c r="DT607" s="74"/>
      <c r="DU607" s="74"/>
      <c r="DV607" s="74"/>
      <c r="DW607" s="74"/>
      <c r="DX607" s="74"/>
      <c r="DY607" s="74"/>
      <c r="DZ607" s="74"/>
      <c r="EA607" s="74"/>
      <c r="EB607" s="74"/>
      <c r="EC607" s="74"/>
      <c r="ED607" s="74"/>
      <c r="EE607" s="74"/>
      <c r="EF607" s="74"/>
      <c r="EG607" s="74"/>
      <c r="EH607" s="74"/>
      <c r="EI607" s="74"/>
      <c r="EJ607" s="74"/>
      <c r="EK607" s="74"/>
      <c r="EL607" s="74"/>
      <c r="EM607" s="74"/>
      <c r="EN607" s="74"/>
      <c r="EO607" s="74"/>
      <c r="EP607" s="74"/>
      <c r="EQ607" s="74"/>
      <c r="ER607" s="74"/>
      <c r="ES607" s="74"/>
      <c r="ET607" s="74"/>
      <c r="EU607" s="74"/>
      <c r="EV607" s="74"/>
      <c r="EW607" s="74"/>
      <c r="EX607" s="74"/>
      <c r="EY607" s="74"/>
      <c r="EZ607" s="74"/>
      <c r="FA607" s="74"/>
    </row>
    <row r="608" spans="2:157" s="338" customFormat="1" ht="15.75" thickBot="1">
      <c r="B608" s="409"/>
      <c r="C608" s="339"/>
      <c r="D608" s="340"/>
      <c r="E608" s="339"/>
      <c r="F608" s="341"/>
      <c r="G608" s="342"/>
      <c r="H608" s="342"/>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c r="AN608" s="74"/>
      <c r="AO608" s="74"/>
      <c r="AP608" s="74"/>
      <c r="AQ608" s="74"/>
      <c r="AR608" s="74"/>
      <c r="AS608" s="74"/>
      <c r="AT608" s="74"/>
      <c r="AU608" s="74"/>
      <c r="AV608" s="74"/>
      <c r="AW608" s="74"/>
      <c r="AX608" s="74"/>
      <c r="AY608" s="74"/>
      <c r="AZ608" s="74"/>
      <c r="BA608" s="74"/>
      <c r="BB608" s="74"/>
      <c r="BC608" s="74"/>
      <c r="BD608" s="74"/>
      <c r="BE608" s="74"/>
      <c r="BF608" s="74"/>
      <c r="BG608" s="74"/>
      <c r="BH608" s="74"/>
      <c r="BI608" s="74"/>
      <c r="BJ608" s="74"/>
      <c r="BK608" s="74"/>
      <c r="BL608" s="74"/>
      <c r="BM608" s="74"/>
      <c r="BN608" s="74"/>
      <c r="BO608" s="74"/>
      <c r="BP608" s="74"/>
      <c r="BQ608" s="74"/>
      <c r="BR608" s="74"/>
      <c r="BS608" s="74"/>
      <c r="BT608" s="74"/>
      <c r="BU608" s="74"/>
      <c r="BV608" s="74"/>
      <c r="BW608" s="74"/>
      <c r="BX608" s="74"/>
      <c r="BY608" s="74"/>
      <c r="BZ608" s="74"/>
      <c r="CA608" s="74"/>
      <c r="CB608" s="74"/>
      <c r="CC608" s="74"/>
      <c r="CD608" s="74"/>
      <c r="CE608" s="74"/>
      <c r="CF608" s="74"/>
      <c r="CG608" s="74"/>
      <c r="CH608" s="74"/>
      <c r="CI608" s="74"/>
      <c r="CJ608" s="74"/>
      <c r="CK608" s="74"/>
      <c r="CL608" s="74"/>
      <c r="CM608" s="74"/>
      <c r="CN608" s="74"/>
      <c r="CO608" s="74"/>
      <c r="CP608" s="74"/>
      <c r="CQ608" s="74"/>
      <c r="CR608" s="74"/>
      <c r="CS608" s="74"/>
      <c r="CT608" s="74"/>
      <c r="CU608" s="74"/>
      <c r="CV608" s="74"/>
      <c r="CW608" s="74"/>
      <c r="CX608" s="74"/>
      <c r="CY608" s="74"/>
      <c r="CZ608" s="74"/>
      <c r="DA608" s="74"/>
      <c r="DB608" s="74"/>
      <c r="DC608" s="74"/>
      <c r="DD608" s="74"/>
      <c r="DE608" s="74"/>
      <c r="DF608" s="74"/>
      <c r="DG608" s="74"/>
      <c r="DH608" s="74"/>
      <c r="DI608" s="74"/>
      <c r="DJ608" s="74"/>
      <c r="DK608" s="74"/>
      <c r="DL608" s="74"/>
      <c r="DM608" s="74"/>
      <c r="DN608" s="74"/>
      <c r="DO608" s="74"/>
      <c r="DP608" s="74"/>
      <c r="DQ608" s="74"/>
      <c r="DR608" s="74"/>
      <c r="DS608" s="74"/>
      <c r="DT608" s="74"/>
      <c r="DU608" s="74"/>
      <c r="DV608" s="74"/>
      <c r="DW608" s="74"/>
      <c r="DX608" s="74"/>
      <c r="DY608" s="74"/>
      <c r="DZ608" s="74"/>
      <c r="EA608" s="74"/>
      <c r="EB608" s="74"/>
      <c r="EC608" s="74"/>
      <c r="ED608" s="74"/>
      <c r="EE608" s="74"/>
      <c r="EF608" s="74"/>
      <c r="EG608" s="74"/>
      <c r="EH608" s="74"/>
      <c r="EI608" s="74"/>
      <c r="EJ608" s="74"/>
      <c r="EK608" s="74"/>
      <c r="EL608" s="74"/>
      <c r="EM608" s="74"/>
      <c r="EN608" s="74"/>
      <c r="EO608" s="74"/>
      <c r="EP608" s="74"/>
      <c r="EQ608" s="74"/>
      <c r="ER608" s="74"/>
      <c r="ES608" s="74"/>
      <c r="ET608" s="74"/>
      <c r="EU608" s="74"/>
      <c r="EV608" s="74"/>
      <c r="EW608" s="74"/>
      <c r="EX608" s="74"/>
      <c r="EY608" s="74"/>
      <c r="EZ608" s="74"/>
      <c r="FA608" s="74"/>
    </row>
    <row r="609" spans="1:157" ht="31.5">
      <c r="B609" s="194" t="s">
        <v>1546</v>
      </c>
      <c r="C609" s="155" t="s">
        <v>166</v>
      </c>
      <c r="D609" s="254" t="s">
        <v>167</v>
      </c>
      <c r="E609" s="157" t="s">
        <v>18</v>
      </c>
      <c r="F609" s="196"/>
      <c r="G609" s="159"/>
      <c r="H609" s="160">
        <f>SUM(H610:H615)</f>
        <v>305.21949999999998</v>
      </c>
    </row>
    <row r="610" spans="1:157">
      <c r="B610" s="161" t="s">
        <v>1999</v>
      </c>
      <c r="C610" s="98" t="s">
        <v>394</v>
      </c>
      <c r="D610" s="95" t="s">
        <v>363</v>
      </c>
      <c r="E610" s="94" t="s">
        <v>261</v>
      </c>
      <c r="F610" s="162">
        <v>1.8</v>
      </c>
      <c r="G610" s="96">
        <v>12.89</v>
      </c>
      <c r="H610" s="97">
        <f t="shared" ref="H610:H615" si="28">F610*G610</f>
        <v>23.202000000000002</v>
      </c>
    </row>
    <row r="611" spans="1:157">
      <c r="B611" s="161" t="s">
        <v>2000</v>
      </c>
      <c r="C611" s="98" t="s">
        <v>509</v>
      </c>
      <c r="D611" s="95" t="s">
        <v>510</v>
      </c>
      <c r="E611" s="94" t="s">
        <v>261</v>
      </c>
      <c r="F611" s="162">
        <v>1.8</v>
      </c>
      <c r="G611" s="96">
        <v>14.15</v>
      </c>
      <c r="H611" s="97">
        <f t="shared" si="28"/>
        <v>25.470000000000002</v>
      </c>
    </row>
    <row r="612" spans="1:157">
      <c r="B612" s="161" t="s">
        <v>2001</v>
      </c>
      <c r="C612" s="98" t="s">
        <v>597</v>
      </c>
      <c r="D612" s="95" t="s">
        <v>598</v>
      </c>
      <c r="E612" s="94" t="s">
        <v>26</v>
      </c>
      <c r="F612" s="162">
        <v>1.54</v>
      </c>
      <c r="G612" s="96">
        <v>22.93</v>
      </c>
      <c r="H612" s="97">
        <f t="shared" si="28"/>
        <v>35.312199999999997</v>
      </c>
    </row>
    <row r="613" spans="1:157" ht="30">
      <c r="B613" s="161" t="s">
        <v>2002</v>
      </c>
      <c r="C613" s="98" t="s">
        <v>599</v>
      </c>
      <c r="D613" s="95" t="s">
        <v>600</v>
      </c>
      <c r="E613" s="94" t="s">
        <v>21</v>
      </c>
      <c r="F613" s="162">
        <v>1.05</v>
      </c>
      <c r="G613" s="96">
        <v>34.950000000000003</v>
      </c>
      <c r="H613" s="97">
        <f t="shared" si="28"/>
        <v>36.697500000000005</v>
      </c>
    </row>
    <row r="614" spans="1:157">
      <c r="B614" s="161" t="s">
        <v>2003</v>
      </c>
      <c r="C614" s="98" t="s">
        <v>581</v>
      </c>
      <c r="D614" s="95" t="s">
        <v>582</v>
      </c>
      <c r="E614" s="94" t="s">
        <v>345</v>
      </c>
      <c r="F614" s="162">
        <v>0.18</v>
      </c>
      <c r="G614" s="96">
        <v>10.210000000000001</v>
      </c>
      <c r="H614" s="97">
        <f t="shared" si="28"/>
        <v>1.8378000000000001</v>
      </c>
    </row>
    <row r="615" spans="1:157" ht="15.75" thickBot="1">
      <c r="B615" s="344" t="s">
        <v>2004</v>
      </c>
      <c r="C615" s="100" t="s">
        <v>601</v>
      </c>
      <c r="D615" s="101" t="s">
        <v>602</v>
      </c>
      <c r="E615" s="345" t="s">
        <v>18</v>
      </c>
      <c r="F615" s="346">
        <v>1</v>
      </c>
      <c r="G615" s="102">
        <v>182.7</v>
      </c>
      <c r="H615" s="103">
        <f t="shared" si="28"/>
        <v>182.7</v>
      </c>
    </row>
    <row r="616" spans="1:157" s="172" customFormat="1" ht="15.75" thickBot="1">
      <c r="A616" s="165"/>
      <c r="B616" s="166"/>
      <c r="C616" s="169"/>
      <c r="D616" s="168"/>
      <c r="E616" s="169"/>
      <c r="F616" s="170"/>
      <c r="G616" s="171"/>
      <c r="H616" s="171"/>
      <c r="I616" s="74"/>
      <c r="J616" s="74"/>
      <c r="K616" s="74"/>
      <c r="L616" s="74"/>
      <c r="M616" s="74"/>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c r="AN616" s="74"/>
      <c r="AO616" s="74"/>
      <c r="AP616" s="74"/>
      <c r="AQ616" s="74"/>
      <c r="AR616" s="74"/>
      <c r="AS616" s="74"/>
      <c r="AT616" s="74"/>
      <c r="AU616" s="74"/>
      <c r="AV616" s="74"/>
      <c r="AW616" s="74"/>
      <c r="AX616" s="74"/>
      <c r="AY616" s="74"/>
      <c r="AZ616" s="74"/>
      <c r="BA616" s="74"/>
      <c r="BB616" s="74"/>
      <c r="BC616" s="74"/>
      <c r="BD616" s="74"/>
      <c r="BE616" s="74"/>
      <c r="BF616" s="74"/>
      <c r="BG616" s="74"/>
      <c r="BH616" s="74"/>
      <c r="BI616" s="74"/>
      <c r="BJ616" s="74"/>
      <c r="BK616" s="74"/>
      <c r="BL616" s="74"/>
      <c r="BM616" s="74"/>
      <c r="BN616" s="74"/>
      <c r="BO616" s="74"/>
      <c r="BP616" s="74"/>
      <c r="BQ616" s="74"/>
      <c r="BR616" s="74"/>
      <c r="BS616" s="74"/>
      <c r="BT616" s="74"/>
      <c r="BU616" s="74"/>
      <c r="BV616" s="74"/>
      <c r="BW616" s="74"/>
      <c r="BX616" s="74"/>
      <c r="BY616" s="74"/>
      <c r="BZ616" s="74"/>
      <c r="CA616" s="74"/>
      <c r="CB616" s="74"/>
      <c r="CC616" s="74"/>
      <c r="CD616" s="74"/>
      <c r="CE616" s="74"/>
      <c r="CF616" s="74"/>
      <c r="CG616" s="74"/>
      <c r="CH616" s="74"/>
      <c r="CI616" s="74"/>
      <c r="CJ616" s="74"/>
      <c r="CK616" s="74"/>
      <c r="CL616" s="74"/>
      <c r="CM616" s="74"/>
      <c r="CN616" s="74"/>
      <c r="CO616" s="74"/>
      <c r="CP616" s="74"/>
      <c r="CQ616" s="74"/>
      <c r="CR616" s="74"/>
      <c r="CS616" s="74"/>
      <c r="CT616" s="74"/>
      <c r="CU616" s="74"/>
      <c r="CV616" s="74"/>
      <c r="CW616" s="74"/>
      <c r="CX616" s="74"/>
      <c r="CY616" s="74"/>
      <c r="CZ616" s="74"/>
      <c r="DA616" s="74"/>
      <c r="DB616" s="74"/>
      <c r="DC616" s="74"/>
      <c r="DD616" s="74"/>
      <c r="DE616" s="74"/>
      <c r="DF616" s="74"/>
      <c r="DG616" s="74"/>
      <c r="DH616" s="74"/>
      <c r="DI616" s="74"/>
      <c r="DJ616" s="74"/>
      <c r="DK616" s="74"/>
      <c r="DL616" s="74"/>
      <c r="DM616" s="74"/>
      <c r="DN616" s="74"/>
      <c r="DO616" s="74"/>
      <c r="DP616" s="74"/>
      <c r="DQ616" s="74"/>
      <c r="DR616" s="74"/>
      <c r="DS616" s="74"/>
      <c r="DT616" s="74"/>
      <c r="DU616" s="74"/>
      <c r="DV616" s="74"/>
      <c r="DW616" s="74"/>
      <c r="DX616" s="74"/>
      <c r="DY616" s="74"/>
      <c r="DZ616" s="74"/>
      <c r="EA616" s="74"/>
      <c r="EB616" s="74"/>
      <c r="EC616" s="74"/>
      <c r="ED616" s="74"/>
      <c r="EE616" s="74"/>
      <c r="EF616" s="74"/>
      <c r="EG616" s="74"/>
      <c r="EH616" s="74"/>
      <c r="EI616" s="74"/>
      <c r="EJ616" s="74"/>
      <c r="EK616" s="74"/>
      <c r="EL616" s="74"/>
      <c r="EM616" s="74"/>
      <c r="EN616" s="74"/>
      <c r="EO616" s="74"/>
      <c r="EP616" s="74"/>
      <c r="EQ616" s="74"/>
      <c r="ER616" s="74"/>
      <c r="ES616" s="74"/>
      <c r="ET616" s="74"/>
      <c r="EU616" s="74"/>
      <c r="EV616" s="74"/>
      <c r="EW616" s="74"/>
      <c r="EX616" s="74"/>
      <c r="EY616" s="74"/>
      <c r="EZ616" s="74"/>
      <c r="FA616" s="74"/>
    </row>
    <row r="617" spans="1:157" ht="16.5" thickBot="1">
      <c r="B617" s="188">
        <v>13</v>
      </c>
      <c r="C617" s="188"/>
      <c r="D617" s="189" t="s">
        <v>38</v>
      </c>
      <c r="E617" s="190"/>
      <c r="F617" s="219"/>
      <c r="G617" s="192"/>
      <c r="H617" s="220"/>
    </row>
    <row r="618" spans="1:157" ht="15.75">
      <c r="B618" s="93"/>
      <c r="C618" s="396" t="s">
        <v>88</v>
      </c>
      <c r="D618" s="387" t="s">
        <v>2877</v>
      </c>
      <c r="E618" s="397" t="s">
        <v>21</v>
      </c>
      <c r="F618" s="398"/>
      <c r="G618" s="399"/>
      <c r="H618" s="400">
        <f>SUM(H619:H620)</f>
        <v>9.407</v>
      </c>
    </row>
    <row r="619" spans="1:157" ht="15.75">
      <c r="B619" s="161"/>
      <c r="C619" s="365" t="s">
        <v>358</v>
      </c>
      <c r="D619" s="366" t="s">
        <v>354</v>
      </c>
      <c r="E619" s="390" t="s">
        <v>261</v>
      </c>
      <c r="F619" s="368">
        <v>0.1</v>
      </c>
      <c r="G619" s="369">
        <v>15.89</v>
      </c>
      <c r="H619" s="393">
        <f>F619*G619</f>
        <v>1.5890000000000002</v>
      </c>
      <c r="I619" s="355"/>
    </row>
    <row r="620" spans="1:157" ht="15.75" thickBot="1">
      <c r="B620" s="161"/>
      <c r="C620" s="380" t="s">
        <v>259</v>
      </c>
      <c r="D620" s="381" t="s">
        <v>260</v>
      </c>
      <c r="E620" s="394" t="s">
        <v>261</v>
      </c>
      <c r="F620" s="383">
        <v>0.6</v>
      </c>
      <c r="G620" s="384">
        <v>13.03</v>
      </c>
      <c r="H620" s="395">
        <f t="shared" ref="H620" si="29">F620*G620</f>
        <v>7.8179999999999996</v>
      </c>
    </row>
    <row r="621" spans="1:157">
      <c r="B621" s="161"/>
      <c r="C621" s="247"/>
      <c r="D621" s="205"/>
      <c r="E621" s="392"/>
      <c r="F621" s="176"/>
      <c r="G621" s="177"/>
      <c r="H621" s="176"/>
    </row>
    <row r="622" spans="1:157" ht="30">
      <c r="B622" s="161" t="s">
        <v>1547</v>
      </c>
      <c r="C622" s="98">
        <v>89402</v>
      </c>
      <c r="D622" s="95" t="s">
        <v>603</v>
      </c>
      <c r="E622" s="94" t="s">
        <v>30</v>
      </c>
      <c r="F622" s="162"/>
      <c r="G622" s="96"/>
      <c r="H622" s="97">
        <f>SUM(H623:H626)</f>
        <v>6.1764900000000003</v>
      </c>
    </row>
    <row r="623" spans="1:157" ht="30">
      <c r="B623" s="161" t="s">
        <v>2005</v>
      </c>
      <c r="C623" s="98" t="s">
        <v>604</v>
      </c>
      <c r="D623" s="95" t="s">
        <v>605</v>
      </c>
      <c r="E623" s="94" t="s">
        <v>261</v>
      </c>
      <c r="F623" s="162">
        <v>0.113</v>
      </c>
      <c r="G623" s="96">
        <v>12.89</v>
      </c>
      <c r="H623" s="97">
        <f>F623*G623</f>
        <v>1.4565700000000001</v>
      </c>
    </row>
    <row r="624" spans="1:157">
      <c r="B624" s="161" t="s">
        <v>2006</v>
      </c>
      <c r="C624" s="98" t="s">
        <v>606</v>
      </c>
      <c r="D624" s="95" t="s">
        <v>607</v>
      </c>
      <c r="E624" s="94" t="s">
        <v>261</v>
      </c>
      <c r="F624" s="162">
        <v>0.113</v>
      </c>
      <c r="G624" s="96">
        <v>15.72</v>
      </c>
      <c r="H624" s="97">
        <f>F624*G624</f>
        <v>1.7763600000000002</v>
      </c>
    </row>
    <row r="625" spans="1:157">
      <c r="B625" s="161" t="s">
        <v>2007</v>
      </c>
      <c r="C625" s="98" t="s">
        <v>554</v>
      </c>
      <c r="D625" s="95" t="s">
        <v>555</v>
      </c>
      <c r="E625" s="94" t="s">
        <v>21</v>
      </c>
      <c r="F625" s="162">
        <v>3.7999999999999999E-2</v>
      </c>
      <c r="G625" s="96">
        <v>0.4</v>
      </c>
      <c r="H625" s="97">
        <f>F625*G625</f>
        <v>1.52E-2</v>
      </c>
    </row>
    <row r="626" spans="1:157" ht="15.75" thickBot="1">
      <c r="B626" s="161" t="s">
        <v>2008</v>
      </c>
      <c r="C626" s="119" t="s">
        <v>608</v>
      </c>
      <c r="D626" s="121" t="s">
        <v>609</v>
      </c>
      <c r="E626" s="226" t="s">
        <v>30</v>
      </c>
      <c r="F626" s="164">
        <v>1.0609999999999999</v>
      </c>
      <c r="G626" s="122">
        <v>2.76</v>
      </c>
      <c r="H626" s="123">
        <f>F626*G626</f>
        <v>2.9283599999999996</v>
      </c>
    </row>
    <row r="627" spans="1:157" s="172" customFormat="1" ht="15.75" thickBot="1">
      <c r="A627" s="165"/>
      <c r="B627" s="166"/>
      <c r="C627" s="167"/>
      <c r="D627" s="168"/>
      <c r="E627" s="167"/>
      <c r="F627" s="170"/>
      <c r="G627" s="171"/>
      <c r="H627" s="171"/>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c r="AN627" s="74"/>
      <c r="AO627" s="74"/>
      <c r="AP627" s="74"/>
      <c r="AQ627" s="74"/>
      <c r="AR627" s="74"/>
      <c r="AS627" s="74"/>
      <c r="AT627" s="74"/>
      <c r="AU627" s="74"/>
      <c r="AV627" s="74"/>
      <c r="AW627" s="74"/>
      <c r="AX627" s="74"/>
      <c r="AY627" s="74"/>
      <c r="AZ627" s="74"/>
      <c r="BA627" s="74"/>
      <c r="BB627" s="74"/>
      <c r="BC627" s="74"/>
      <c r="BD627" s="74"/>
      <c r="BE627" s="74"/>
      <c r="BF627" s="74"/>
      <c r="BG627" s="74"/>
      <c r="BH627" s="74"/>
      <c r="BI627" s="74"/>
      <c r="BJ627" s="74"/>
      <c r="BK627" s="74"/>
      <c r="BL627" s="74"/>
      <c r="BM627" s="74"/>
      <c r="BN627" s="74"/>
      <c r="BO627" s="74"/>
      <c r="BP627" s="74"/>
      <c r="BQ627" s="74"/>
      <c r="BR627" s="74"/>
      <c r="BS627" s="74"/>
      <c r="BT627" s="74"/>
      <c r="BU627" s="74"/>
      <c r="BV627" s="74"/>
      <c r="BW627" s="74"/>
      <c r="BX627" s="74"/>
      <c r="BY627" s="74"/>
      <c r="BZ627" s="74"/>
      <c r="CA627" s="74"/>
      <c r="CB627" s="74"/>
      <c r="CC627" s="74"/>
      <c r="CD627" s="74"/>
      <c r="CE627" s="74"/>
      <c r="CF627" s="74"/>
      <c r="CG627" s="74"/>
      <c r="CH627" s="74"/>
      <c r="CI627" s="74"/>
      <c r="CJ627" s="74"/>
      <c r="CK627" s="74"/>
      <c r="CL627" s="74"/>
      <c r="CM627" s="74"/>
      <c r="CN627" s="74"/>
      <c r="CO627" s="74"/>
      <c r="CP627" s="74"/>
      <c r="CQ627" s="74"/>
      <c r="CR627" s="74"/>
      <c r="CS627" s="74"/>
      <c r="CT627" s="74"/>
      <c r="CU627" s="74"/>
      <c r="CV627" s="74"/>
      <c r="CW627" s="74"/>
      <c r="CX627" s="74"/>
      <c r="CY627" s="74"/>
      <c r="CZ627" s="74"/>
      <c r="DA627" s="74"/>
      <c r="DB627" s="74"/>
      <c r="DC627" s="74"/>
      <c r="DD627" s="74"/>
      <c r="DE627" s="74"/>
      <c r="DF627" s="74"/>
      <c r="DG627" s="74"/>
      <c r="DH627" s="74"/>
      <c r="DI627" s="74"/>
      <c r="DJ627" s="74"/>
      <c r="DK627" s="74"/>
      <c r="DL627" s="74"/>
      <c r="DM627" s="74"/>
      <c r="DN627" s="74"/>
      <c r="DO627" s="74"/>
      <c r="DP627" s="74"/>
      <c r="DQ627" s="74"/>
      <c r="DR627" s="74"/>
      <c r="DS627" s="74"/>
      <c r="DT627" s="74"/>
      <c r="DU627" s="74"/>
      <c r="DV627" s="74"/>
      <c r="DW627" s="74"/>
      <c r="DX627" s="74"/>
      <c r="DY627" s="74"/>
      <c r="DZ627" s="74"/>
      <c r="EA627" s="74"/>
      <c r="EB627" s="74"/>
      <c r="EC627" s="74"/>
      <c r="ED627" s="74"/>
      <c r="EE627" s="74"/>
      <c r="EF627" s="74"/>
      <c r="EG627" s="74"/>
      <c r="EH627" s="74"/>
      <c r="EI627" s="74"/>
      <c r="EJ627" s="74"/>
      <c r="EK627" s="74"/>
      <c r="EL627" s="74"/>
      <c r="EM627" s="74"/>
      <c r="EN627" s="74"/>
      <c r="EO627" s="74"/>
      <c r="EP627" s="74"/>
      <c r="EQ627" s="74"/>
      <c r="ER627" s="74"/>
      <c r="ES627" s="74"/>
      <c r="ET627" s="74"/>
      <c r="EU627" s="74"/>
      <c r="EV627" s="74"/>
      <c r="EW627" s="74"/>
      <c r="EX627" s="74"/>
      <c r="EY627" s="74"/>
      <c r="EZ627" s="74"/>
      <c r="FA627" s="74"/>
    </row>
    <row r="628" spans="1:157" ht="31.5">
      <c r="B628" s="154" t="s">
        <v>1548</v>
      </c>
      <c r="C628" s="179" t="s">
        <v>610</v>
      </c>
      <c r="D628" s="225" t="s">
        <v>611</v>
      </c>
      <c r="E628" s="175" t="s">
        <v>30</v>
      </c>
      <c r="F628" s="176"/>
      <c r="G628" s="174"/>
      <c r="H628" s="178">
        <f>SUM(H629:H632)</f>
        <v>6.8561199999999998</v>
      </c>
    </row>
    <row r="629" spans="1:157" ht="30">
      <c r="B629" s="161" t="s">
        <v>2009</v>
      </c>
      <c r="C629" s="98" t="s">
        <v>604</v>
      </c>
      <c r="D629" s="95" t="s">
        <v>605</v>
      </c>
      <c r="E629" s="94" t="s">
        <v>261</v>
      </c>
      <c r="F629" s="162">
        <v>0.02</v>
      </c>
      <c r="G629" s="96">
        <v>12.89</v>
      </c>
      <c r="H629" s="97">
        <f>F629*G629</f>
        <v>0.25780000000000003</v>
      </c>
    </row>
    <row r="630" spans="1:157">
      <c r="B630" s="161" t="s">
        <v>2010</v>
      </c>
      <c r="C630" s="98" t="s">
        <v>606</v>
      </c>
      <c r="D630" s="95" t="s">
        <v>607</v>
      </c>
      <c r="E630" s="94" t="s">
        <v>261</v>
      </c>
      <c r="F630" s="162">
        <v>0.02</v>
      </c>
      <c r="G630" s="96">
        <v>15.72</v>
      </c>
      <c r="H630" s="97">
        <f>F630*G630</f>
        <v>0.31440000000000001</v>
      </c>
    </row>
    <row r="631" spans="1:157">
      <c r="B631" s="161" t="s">
        <v>2011</v>
      </c>
      <c r="C631" s="98" t="s">
        <v>554</v>
      </c>
      <c r="D631" s="95" t="s">
        <v>555</v>
      </c>
      <c r="E631" s="94" t="s">
        <v>21</v>
      </c>
      <c r="F631" s="162">
        <v>7.0000000000000001E-3</v>
      </c>
      <c r="G631" s="96">
        <v>0.4</v>
      </c>
      <c r="H631" s="97">
        <f>F631*G631</f>
        <v>2.8000000000000004E-3</v>
      </c>
    </row>
    <row r="632" spans="1:157" ht="15.75" thickBot="1">
      <c r="B632" s="161" t="s">
        <v>2012</v>
      </c>
      <c r="C632" s="119" t="s">
        <v>612</v>
      </c>
      <c r="D632" s="121" t="s">
        <v>613</v>
      </c>
      <c r="E632" s="226" t="s">
        <v>30</v>
      </c>
      <c r="F632" s="164">
        <v>1.0609999999999999</v>
      </c>
      <c r="G632" s="122">
        <v>5.92</v>
      </c>
      <c r="H632" s="123">
        <f>F632*G632</f>
        <v>6.2811199999999996</v>
      </c>
    </row>
    <row r="633" spans="1:157" s="172" customFormat="1" ht="16.5" thickBot="1">
      <c r="A633" s="165"/>
      <c r="B633" s="166"/>
      <c r="C633" s="253"/>
      <c r="D633" s="255"/>
      <c r="E633" s="214"/>
      <c r="F633" s="170"/>
      <c r="G633" s="171"/>
      <c r="H633" s="171"/>
      <c r="I633" s="74"/>
      <c r="J633" s="74"/>
      <c r="K633" s="74"/>
      <c r="L633" s="74"/>
      <c r="M633" s="74"/>
      <c r="N633" s="74"/>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c r="AN633" s="74"/>
      <c r="AO633" s="74"/>
      <c r="AP633" s="74"/>
      <c r="AQ633" s="74"/>
      <c r="AR633" s="74"/>
      <c r="AS633" s="74"/>
      <c r="AT633" s="74"/>
      <c r="AU633" s="74"/>
      <c r="AV633" s="74"/>
      <c r="AW633" s="74"/>
      <c r="AX633" s="74"/>
      <c r="AY633" s="74"/>
      <c r="AZ633" s="74"/>
      <c r="BA633" s="74"/>
      <c r="BB633" s="74"/>
      <c r="BC633" s="74"/>
      <c r="BD633" s="74"/>
      <c r="BE633" s="74"/>
      <c r="BF633" s="74"/>
      <c r="BG633" s="74"/>
      <c r="BH633" s="74"/>
      <c r="BI633" s="74"/>
      <c r="BJ633" s="74"/>
      <c r="BK633" s="74"/>
      <c r="BL633" s="74"/>
      <c r="BM633" s="74"/>
      <c r="BN633" s="74"/>
      <c r="BO633" s="74"/>
      <c r="BP633" s="74"/>
      <c r="BQ633" s="74"/>
      <c r="BR633" s="74"/>
      <c r="BS633" s="74"/>
      <c r="BT633" s="74"/>
      <c r="BU633" s="74"/>
      <c r="BV633" s="74"/>
      <c r="BW633" s="74"/>
      <c r="BX633" s="74"/>
      <c r="BY633" s="74"/>
      <c r="BZ633" s="74"/>
      <c r="CA633" s="74"/>
      <c r="CB633" s="74"/>
      <c r="CC633" s="74"/>
      <c r="CD633" s="74"/>
      <c r="CE633" s="74"/>
      <c r="CF633" s="74"/>
      <c r="CG633" s="74"/>
      <c r="CH633" s="74"/>
      <c r="CI633" s="74"/>
      <c r="CJ633" s="74"/>
      <c r="CK633" s="74"/>
      <c r="CL633" s="74"/>
      <c r="CM633" s="74"/>
      <c r="CN633" s="74"/>
      <c r="CO633" s="74"/>
      <c r="CP633" s="74"/>
      <c r="CQ633" s="74"/>
      <c r="CR633" s="74"/>
      <c r="CS633" s="74"/>
      <c r="CT633" s="74"/>
      <c r="CU633" s="74"/>
      <c r="CV633" s="74"/>
      <c r="CW633" s="74"/>
      <c r="CX633" s="74"/>
      <c r="CY633" s="74"/>
      <c r="CZ633" s="74"/>
      <c r="DA633" s="74"/>
      <c r="DB633" s="74"/>
      <c r="DC633" s="74"/>
      <c r="DD633" s="74"/>
      <c r="DE633" s="74"/>
      <c r="DF633" s="74"/>
      <c r="DG633" s="74"/>
      <c r="DH633" s="74"/>
      <c r="DI633" s="74"/>
      <c r="DJ633" s="74"/>
      <c r="DK633" s="74"/>
      <c r="DL633" s="74"/>
      <c r="DM633" s="74"/>
      <c r="DN633" s="74"/>
      <c r="DO633" s="74"/>
      <c r="DP633" s="74"/>
      <c r="DQ633" s="74"/>
      <c r="DR633" s="74"/>
      <c r="DS633" s="74"/>
      <c r="DT633" s="74"/>
      <c r="DU633" s="74"/>
      <c r="DV633" s="74"/>
      <c r="DW633" s="74"/>
      <c r="DX633" s="74"/>
      <c r="DY633" s="74"/>
      <c r="DZ633" s="74"/>
      <c r="EA633" s="74"/>
      <c r="EB633" s="74"/>
      <c r="EC633" s="74"/>
      <c r="ED633" s="74"/>
      <c r="EE633" s="74"/>
      <c r="EF633" s="74"/>
      <c r="EG633" s="74"/>
      <c r="EH633" s="74"/>
      <c r="EI633" s="74"/>
      <c r="EJ633" s="74"/>
      <c r="EK633" s="74"/>
      <c r="EL633" s="74"/>
      <c r="EM633" s="74"/>
      <c r="EN633" s="74"/>
      <c r="EO633" s="74"/>
      <c r="EP633" s="74"/>
      <c r="EQ633" s="74"/>
      <c r="ER633" s="74"/>
      <c r="ES633" s="74"/>
      <c r="ET633" s="74"/>
      <c r="EU633" s="74"/>
      <c r="EV633" s="74"/>
      <c r="EW633" s="74"/>
      <c r="EX633" s="74"/>
      <c r="EY633" s="74"/>
      <c r="EZ633" s="74"/>
      <c r="FA633" s="74"/>
    </row>
    <row r="634" spans="1:157" ht="31.5">
      <c r="B634" s="154" t="s">
        <v>1549</v>
      </c>
      <c r="C634" s="179" t="s">
        <v>614</v>
      </c>
      <c r="D634" s="225" t="s">
        <v>615</v>
      </c>
      <c r="E634" s="175" t="s">
        <v>30</v>
      </c>
      <c r="F634" s="176"/>
      <c r="G634" s="174"/>
      <c r="H634" s="178">
        <f>SUM(H635:H638)</f>
        <v>12.197000000000001</v>
      </c>
    </row>
    <row r="635" spans="1:157" ht="30">
      <c r="B635" s="161" t="s">
        <v>2013</v>
      </c>
      <c r="C635" s="98" t="s">
        <v>604</v>
      </c>
      <c r="D635" s="95" t="s">
        <v>605</v>
      </c>
      <c r="E635" s="94" t="s">
        <v>261</v>
      </c>
      <c r="F635" s="162">
        <v>2.9000000000000001E-2</v>
      </c>
      <c r="G635" s="96">
        <v>12.89</v>
      </c>
      <c r="H635" s="97">
        <f>F635*G635</f>
        <v>0.37381000000000003</v>
      </c>
    </row>
    <row r="636" spans="1:157">
      <c r="B636" s="161" t="s">
        <v>2014</v>
      </c>
      <c r="C636" s="98" t="s">
        <v>606</v>
      </c>
      <c r="D636" s="95" t="s">
        <v>607</v>
      </c>
      <c r="E636" s="94" t="s">
        <v>261</v>
      </c>
      <c r="F636" s="162">
        <v>2.9000000000000001E-2</v>
      </c>
      <c r="G636" s="96">
        <v>15.72</v>
      </c>
      <c r="H636" s="97">
        <f>F636*G636</f>
        <v>0.45588000000000006</v>
      </c>
    </row>
    <row r="637" spans="1:157">
      <c r="B637" s="161" t="s">
        <v>2015</v>
      </c>
      <c r="C637" s="98" t="s">
        <v>554</v>
      </c>
      <c r="D637" s="95" t="s">
        <v>555</v>
      </c>
      <c r="E637" s="94" t="s">
        <v>21</v>
      </c>
      <c r="F637" s="162">
        <v>0.01</v>
      </c>
      <c r="G637" s="96">
        <v>0.4</v>
      </c>
      <c r="H637" s="97">
        <f>F637*G637</f>
        <v>4.0000000000000001E-3</v>
      </c>
    </row>
    <row r="638" spans="1:157" ht="15.75" thickBot="1">
      <c r="B638" s="161" t="s">
        <v>2016</v>
      </c>
      <c r="C638" s="119" t="s">
        <v>616</v>
      </c>
      <c r="D638" s="121" t="s">
        <v>617</v>
      </c>
      <c r="E638" s="226" t="s">
        <v>30</v>
      </c>
      <c r="F638" s="164">
        <v>1.0609999999999999</v>
      </c>
      <c r="G638" s="122">
        <v>10.71</v>
      </c>
      <c r="H638" s="123">
        <f>F638*G638</f>
        <v>11.36331</v>
      </c>
    </row>
    <row r="639" spans="1:157" s="172" customFormat="1" ht="15.75" thickBot="1">
      <c r="A639" s="165"/>
      <c r="B639" s="166"/>
      <c r="C639" s="167"/>
      <c r="D639" s="168"/>
      <c r="E639" s="167"/>
      <c r="F639" s="170"/>
      <c r="G639" s="171"/>
      <c r="H639" s="171"/>
      <c r="I639" s="74"/>
      <c r="J639" s="74"/>
      <c r="K639" s="74"/>
      <c r="L639" s="74"/>
      <c r="M639" s="74"/>
      <c r="N639" s="74"/>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c r="AN639" s="74"/>
      <c r="AO639" s="74"/>
      <c r="AP639" s="74"/>
      <c r="AQ639" s="74"/>
      <c r="AR639" s="74"/>
      <c r="AS639" s="74"/>
      <c r="AT639" s="74"/>
      <c r="AU639" s="74"/>
      <c r="AV639" s="74"/>
      <c r="AW639" s="74"/>
      <c r="AX639" s="74"/>
      <c r="AY639" s="74"/>
      <c r="AZ639" s="74"/>
      <c r="BA639" s="74"/>
      <c r="BB639" s="74"/>
      <c r="BC639" s="74"/>
      <c r="BD639" s="74"/>
      <c r="BE639" s="74"/>
      <c r="BF639" s="74"/>
      <c r="BG639" s="74"/>
      <c r="BH639" s="74"/>
      <c r="BI639" s="74"/>
      <c r="BJ639" s="74"/>
      <c r="BK639" s="74"/>
      <c r="BL639" s="74"/>
      <c r="BM639" s="74"/>
      <c r="BN639" s="74"/>
      <c r="BO639" s="74"/>
      <c r="BP639" s="74"/>
      <c r="BQ639" s="74"/>
      <c r="BR639" s="74"/>
      <c r="BS639" s="74"/>
      <c r="BT639" s="74"/>
      <c r="BU639" s="74"/>
      <c r="BV639" s="74"/>
      <c r="BW639" s="74"/>
      <c r="BX639" s="74"/>
      <c r="BY639" s="74"/>
      <c r="BZ639" s="74"/>
      <c r="CA639" s="74"/>
      <c r="CB639" s="74"/>
      <c r="CC639" s="74"/>
      <c r="CD639" s="74"/>
      <c r="CE639" s="74"/>
      <c r="CF639" s="74"/>
      <c r="CG639" s="74"/>
      <c r="CH639" s="74"/>
      <c r="CI639" s="74"/>
      <c r="CJ639" s="74"/>
      <c r="CK639" s="74"/>
      <c r="CL639" s="74"/>
      <c r="CM639" s="74"/>
      <c r="CN639" s="74"/>
      <c r="CO639" s="74"/>
      <c r="CP639" s="74"/>
      <c r="CQ639" s="74"/>
      <c r="CR639" s="74"/>
      <c r="CS639" s="74"/>
      <c r="CT639" s="74"/>
      <c r="CU639" s="74"/>
      <c r="CV639" s="74"/>
      <c r="CW639" s="74"/>
      <c r="CX639" s="74"/>
      <c r="CY639" s="74"/>
      <c r="CZ639" s="74"/>
      <c r="DA639" s="74"/>
      <c r="DB639" s="74"/>
      <c r="DC639" s="74"/>
      <c r="DD639" s="74"/>
      <c r="DE639" s="74"/>
      <c r="DF639" s="74"/>
      <c r="DG639" s="74"/>
      <c r="DH639" s="74"/>
      <c r="DI639" s="74"/>
      <c r="DJ639" s="74"/>
      <c r="DK639" s="74"/>
      <c r="DL639" s="74"/>
      <c r="DM639" s="74"/>
      <c r="DN639" s="74"/>
      <c r="DO639" s="74"/>
      <c r="DP639" s="74"/>
      <c r="DQ639" s="74"/>
      <c r="DR639" s="74"/>
      <c r="DS639" s="74"/>
      <c r="DT639" s="74"/>
      <c r="DU639" s="74"/>
      <c r="DV639" s="74"/>
      <c r="DW639" s="74"/>
      <c r="DX639" s="74"/>
      <c r="DY639" s="74"/>
      <c r="DZ639" s="74"/>
      <c r="EA639" s="74"/>
      <c r="EB639" s="74"/>
      <c r="EC639" s="74"/>
      <c r="ED639" s="74"/>
      <c r="EE639" s="74"/>
      <c r="EF639" s="74"/>
      <c r="EG639" s="74"/>
      <c r="EH639" s="74"/>
      <c r="EI639" s="74"/>
      <c r="EJ639" s="74"/>
      <c r="EK639" s="74"/>
      <c r="EL639" s="74"/>
      <c r="EM639" s="74"/>
      <c r="EN639" s="74"/>
      <c r="EO639" s="74"/>
      <c r="EP639" s="74"/>
      <c r="EQ639" s="74"/>
      <c r="ER639" s="74"/>
      <c r="ES639" s="74"/>
      <c r="ET639" s="74"/>
      <c r="EU639" s="74"/>
      <c r="EV639" s="74"/>
      <c r="EW639" s="74"/>
      <c r="EX639" s="74"/>
      <c r="EY639" s="74"/>
      <c r="EZ639" s="74"/>
      <c r="FA639" s="74"/>
    </row>
    <row r="640" spans="1:157" ht="31.5">
      <c r="B640" s="154" t="s">
        <v>1550</v>
      </c>
      <c r="C640" s="179" t="s">
        <v>618</v>
      </c>
      <c r="D640" s="225" t="s">
        <v>619</v>
      </c>
      <c r="E640" s="175" t="s">
        <v>30</v>
      </c>
      <c r="F640" s="176"/>
      <c r="G640" s="174"/>
      <c r="H640" s="178">
        <f>SUM(H641:H644)</f>
        <v>18.694550999999997</v>
      </c>
    </row>
    <row r="641" spans="1:157" ht="30">
      <c r="B641" s="161" t="s">
        <v>2017</v>
      </c>
      <c r="C641" s="98" t="s">
        <v>604</v>
      </c>
      <c r="D641" s="95" t="s">
        <v>605</v>
      </c>
      <c r="E641" s="94" t="s">
        <v>261</v>
      </c>
      <c r="F641" s="162">
        <v>3.39E-2</v>
      </c>
      <c r="G641" s="96">
        <v>12.89</v>
      </c>
      <c r="H641" s="97">
        <f>F641*G641</f>
        <v>0.436971</v>
      </c>
    </row>
    <row r="642" spans="1:157">
      <c r="B642" s="161" t="s">
        <v>2018</v>
      </c>
      <c r="C642" s="98" t="s">
        <v>606</v>
      </c>
      <c r="D642" s="95" t="s">
        <v>607</v>
      </c>
      <c r="E642" s="94" t="s">
        <v>261</v>
      </c>
      <c r="F642" s="162">
        <v>3.4000000000000002E-2</v>
      </c>
      <c r="G642" s="96">
        <v>15.72</v>
      </c>
      <c r="H642" s="97">
        <f>F642*G642</f>
        <v>0.53448000000000007</v>
      </c>
    </row>
    <row r="643" spans="1:157">
      <c r="B643" s="161" t="s">
        <v>2019</v>
      </c>
      <c r="C643" s="98" t="s">
        <v>554</v>
      </c>
      <c r="D643" s="95" t="s">
        <v>555</v>
      </c>
      <c r="E643" s="94" t="s">
        <v>21</v>
      </c>
      <c r="F643" s="162">
        <v>1.0999999999999999E-2</v>
      </c>
      <c r="G643" s="96">
        <v>0.4</v>
      </c>
      <c r="H643" s="97">
        <f>F643*G643</f>
        <v>4.4000000000000003E-3</v>
      </c>
    </row>
    <row r="644" spans="1:157" ht="15.75" thickBot="1">
      <c r="B644" s="161" t="s">
        <v>2020</v>
      </c>
      <c r="C644" s="119" t="s">
        <v>620</v>
      </c>
      <c r="D644" s="121" t="s">
        <v>621</v>
      </c>
      <c r="E644" s="226" t="s">
        <v>30</v>
      </c>
      <c r="F644" s="164">
        <v>1.0609999999999999</v>
      </c>
      <c r="G644" s="122">
        <v>16.7</v>
      </c>
      <c r="H644" s="123">
        <f>F644*G644</f>
        <v>17.718699999999998</v>
      </c>
    </row>
    <row r="645" spans="1:157" s="172" customFormat="1" ht="15.75" thickBot="1">
      <c r="A645" s="165"/>
      <c r="B645" s="166"/>
      <c r="C645" s="167"/>
      <c r="D645" s="168"/>
      <c r="E645" s="167"/>
      <c r="F645" s="170"/>
      <c r="G645" s="171"/>
      <c r="H645" s="171"/>
      <c r="I645" s="74"/>
      <c r="J645" s="74"/>
      <c r="K645" s="74"/>
      <c r="L645" s="74"/>
      <c r="M645" s="74"/>
      <c r="N645" s="74"/>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c r="AN645" s="74"/>
      <c r="AO645" s="74"/>
      <c r="AP645" s="74"/>
      <c r="AQ645" s="74"/>
      <c r="AR645" s="74"/>
      <c r="AS645" s="74"/>
      <c r="AT645" s="74"/>
      <c r="AU645" s="74"/>
      <c r="AV645" s="74"/>
      <c r="AW645" s="74"/>
      <c r="AX645" s="74"/>
      <c r="AY645" s="74"/>
      <c r="AZ645" s="74"/>
      <c r="BA645" s="74"/>
      <c r="BB645" s="74"/>
      <c r="BC645" s="74"/>
      <c r="BD645" s="74"/>
      <c r="BE645" s="74"/>
      <c r="BF645" s="74"/>
      <c r="BG645" s="74"/>
      <c r="BH645" s="74"/>
      <c r="BI645" s="74"/>
      <c r="BJ645" s="74"/>
      <c r="BK645" s="74"/>
      <c r="BL645" s="74"/>
      <c r="BM645" s="74"/>
      <c r="BN645" s="74"/>
      <c r="BO645" s="74"/>
      <c r="BP645" s="74"/>
      <c r="BQ645" s="74"/>
      <c r="BR645" s="74"/>
      <c r="BS645" s="74"/>
      <c r="BT645" s="74"/>
      <c r="BU645" s="74"/>
      <c r="BV645" s="74"/>
      <c r="BW645" s="74"/>
      <c r="BX645" s="74"/>
      <c r="BY645" s="74"/>
      <c r="BZ645" s="74"/>
      <c r="CA645" s="74"/>
      <c r="CB645" s="74"/>
      <c r="CC645" s="74"/>
      <c r="CD645" s="74"/>
      <c r="CE645" s="74"/>
      <c r="CF645" s="74"/>
      <c r="CG645" s="74"/>
      <c r="CH645" s="74"/>
      <c r="CI645" s="74"/>
      <c r="CJ645" s="74"/>
      <c r="CK645" s="74"/>
      <c r="CL645" s="74"/>
      <c r="CM645" s="74"/>
      <c r="CN645" s="74"/>
      <c r="CO645" s="74"/>
      <c r="CP645" s="74"/>
      <c r="CQ645" s="74"/>
      <c r="CR645" s="74"/>
      <c r="CS645" s="74"/>
      <c r="CT645" s="74"/>
      <c r="CU645" s="74"/>
      <c r="CV645" s="74"/>
      <c r="CW645" s="74"/>
      <c r="CX645" s="74"/>
      <c r="CY645" s="74"/>
      <c r="CZ645" s="74"/>
      <c r="DA645" s="74"/>
      <c r="DB645" s="74"/>
      <c r="DC645" s="74"/>
      <c r="DD645" s="74"/>
      <c r="DE645" s="74"/>
      <c r="DF645" s="74"/>
      <c r="DG645" s="74"/>
      <c r="DH645" s="74"/>
      <c r="DI645" s="74"/>
      <c r="DJ645" s="74"/>
      <c r="DK645" s="74"/>
      <c r="DL645" s="74"/>
      <c r="DM645" s="74"/>
      <c r="DN645" s="74"/>
      <c r="DO645" s="74"/>
      <c r="DP645" s="74"/>
      <c r="DQ645" s="74"/>
      <c r="DR645" s="74"/>
      <c r="DS645" s="74"/>
      <c r="DT645" s="74"/>
      <c r="DU645" s="74"/>
      <c r="DV645" s="74"/>
      <c r="DW645" s="74"/>
      <c r="DX645" s="74"/>
      <c r="DY645" s="74"/>
      <c r="DZ645" s="74"/>
      <c r="EA645" s="74"/>
      <c r="EB645" s="74"/>
      <c r="EC645" s="74"/>
      <c r="ED645" s="74"/>
      <c r="EE645" s="74"/>
      <c r="EF645" s="74"/>
      <c r="EG645" s="74"/>
      <c r="EH645" s="74"/>
      <c r="EI645" s="74"/>
      <c r="EJ645" s="74"/>
      <c r="EK645" s="74"/>
      <c r="EL645" s="74"/>
      <c r="EM645" s="74"/>
      <c r="EN645" s="74"/>
      <c r="EO645" s="74"/>
      <c r="EP645" s="74"/>
      <c r="EQ645" s="74"/>
      <c r="ER645" s="74"/>
      <c r="ES645" s="74"/>
      <c r="ET645" s="74"/>
      <c r="EU645" s="74"/>
      <c r="EV645" s="74"/>
      <c r="EW645" s="74"/>
      <c r="EX645" s="74"/>
      <c r="EY645" s="74"/>
      <c r="EZ645" s="74"/>
      <c r="FA645" s="74"/>
    </row>
    <row r="646" spans="1:157" ht="31.5">
      <c r="B646" s="154" t="s">
        <v>1551</v>
      </c>
      <c r="C646" s="179" t="s">
        <v>626</v>
      </c>
      <c r="D646" s="225" t="s">
        <v>627</v>
      </c>
      <c r="E646" s="175" t="s">
        <v>21</v>
      </c>
      <c r="F646" s="176"/>
      <c r="G646" s="174"/>
      <c r="H646" s="178">
        <f>SUM(H647:H652)</f>
        <v>11.05691</v>
      </c>
    </row>
    <row r="647" spans="1:157" ht="30">
      <c r="B647" s="161" t="s">
        <v>2021</v>
      </c>
      <c r="C647" s="98" t="s">
        <v>604</v>
      </c>
      <c r="D647" s="95" t="s">
        <v>605</v>
      </c>
      <c r="E647" s="94" t="s">
        <v>261</v>
      </c>
      <c r="F647" s="162">
        <v>0.23799999999999999</v>
      </c>
      <c r="G647" s="96">
        <v>12.89</v>
      </c>
      <c r="H647" s="97">
        <f t="shared" ref="H647:H652" si="30">F647*G647</f>
        <v>3.0678200000000002</v>
      </c>
    </row>
    <row r="648" spans="1:157">
      <c r="B648" s="161" t="s">
        <v>2022</v>
      </c>
      <c r="C648" s="98" t="s">
        <v>606</v>
      </c>
      <c r="D648" s="95" t="s">
        <v>607</v>
      </c>
      <c r="E648" s="94" t="s">
        <v>261</v>
      </c>
      <c r="F648" s="162">
        <v>0.23799999999999999</v>
      </c>
      <c r="G648" s="96">
        <v>15.72</v>
      </c>
      <c r="H648" s="97">
        <f t="shared" si="30"/>
        <v>3.7413599999999998</v>
      </c>
    </row>
    <row r="649" spans="1:157">
      <c r="B649" s="161" t="s">
        <v>2023</v>
      </c>
      <c r="C649" s="98" t="s">
        <v>622</v>
      </c>
      <c r="D649" s="95" t="s">
        <v>623</v>
      </c>
      <c r="E649" s="94" t="s">
        <v>21</v>
      </c>
      <c r="F649" s="162">
        <v>1.4E-2</v>
      </c>
      <c r="G649" s="96">
        <v>41.1</v>
      </c>
      <c r="H649" s="97">
        <f t="shared" si="30"/>
        <v>0.57540000000000002</v>
      </c>
    </row>
    <row r="650" spans="1:157">
      <c r="B650" s="161" t="s">
        <v>2024</v>
      </c>
      <c r="C650" s="98" t="s">
        <v>554</v>
      </c>
      <c r="D650" s="95" t="s">
        <v>555</v>
      </c>
      <c r="E650" s="94" t="s">
        <v>21</v>
      </c>
      <c r="F650" s="162">
        <v>8.8999999999999996E-2</v>
      </c>
      <c r="G650" s="96">
        <v>0.4</v>
      </c>
      <c r="H650" s="97">
        <f t="shared" si="30"/>
        <v>3.56E-2</v>
      </c>
    </row>
    <row r="651" spans="1:157">
      <c r="B651" s="161" t="s">
        <v>2025</v>
      </c>
      <c r="C651" s="98" t="s">
        <v>628</v>
      </c>
      <c r="D651" s="95" t="s">
        <v>629</v>
      </c>
      <c r="E651" s="94" t="s">
        <v>21</v>
      </c>
      <c r="F651" s="162">
        <v>1</v>
      </c>
      <c r="G651" s="96">
        <v>3.03</v>
      </c>
      <c r="H651" s="97">
        <f t="shared" si="30"/>
        <v>3.03</v>
      </c>
    </row>
    <row r="652" spans="1:157" ht="15.75" thickBot="1">
      <c r="B652" s="161" t="s">
        <v>2026</v>
      </c>
      <c r="C652" s="119" t="s">
        <v>624</v>
      </c>
      <c r="D652" s="121" t="s">
        <v>625</v>
      </c>
      <c r="E652" s="226" t="s">
        <v>21</v>
      </c>
      <c r="F652" s="164">
        <v>1.7000000000000001E-2</v>
      </c>
      <c r="G652" s="122">
        <v>35.69</v>
      </c>
      <c r="H652" s="123">
        <f t="shared" si="30"/>
        <v>0.60672999999999999</v>
      </c>
    </row>
    <row r="653" spans="1:157" s="172" customFormat="1" ht="15.75" thickBot="1">
      <c r="A653" s="165"/>
      <c r="B653" s="166"/>
      <c r="C653" s="167"/>
      <c r="D653" s="168"/>
      <c r="E653" s="167"/>
      <c r="F653" s="170"/>
      <c r="G653" s="171"/>
      <c r="H653" s="171"/>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c r="AN653" s="74"/>
      <c r="AO653" s="74"/>
      <c r="AP653" s="74"/>
      <c r="AQ653" s="74"/>
      <c r="AR653" s="74"/>
      <c r="AS653" s="74"/>
      <c r="AT653" s="74"/>
      <c r="AU653" s="74"/>
      <c r="AV653" s="74"/>
      <c r="AW653" s="74"/>
      <c r="AX653" s="74"/>
      <c r="AY653" s="74"/>
      <c r="AZ653" s="74"/>
      <c r="BA653" s="74"/>
      <c r="BB653" s="74"/>
      <c r="BC653" s="74"/>
      <c r="BD653" s="74"/>
      <c r="BE653" s="74"/>
      <c r="BF653" s="74"/>
      <c r="BG653" s="74"/>
      <c r="BH653" s="74"/>
      <c r="BI653" s="74"/>
      <c r="BJ653" s="74"/>
      <c r="BK653" s="74"/>
      <c r="BL653" s="74"/>
      <c r="BM653" s="74"/>
      <c r="BN653" s="74"/>
      <c r="BO653" s="74"/>
      <c r="BP653" s="74"/>
      <c r="BQ653" s="74"/>
      <c r="BR653" s="74"/>
      <c r="BS653" s="74"/>
      <c r="BT653" s="74"/>
      <c r="BU653" s="74"/>
      <c r="BV653" s="74"/>
      <c r="BW653" s="74"/>
      <c r="BX653" s="74"/>
      <c r="BY653" s="74"/>
      <c r="BZ653" s="74"/>
      <c r="CA653" s="74"/>
      <c r="CB653" s="74"/>
      <c r="CC653" s="74"/>
      <c r="CD653" s="74"/>
      <c r="CE653" s="74"/>
      <c r="CF653" s="74"/>
      <c r="CG653" s="74"/>
      <c r="CH653" s="74"/>
      <c r="CI653" s="74"/>
      <c r="CJ653" s="74"/>
      <c r="CK653" s="74"/>
      <c r="CL653" s="74"/>
      <c r="CM653" s="74"/>
      <c r="CN653" s="74"/>
      <c r="CO653" s="74"/>
      <c r="CP653" s="74"/>
      <c r="CQ653" s="74"/>
      <c r="CR653" s="74"/>
      <c r="CS653" s="74"/>
      <c r="CT653" s="74"/>
      <c r="CU653" s="74"/>
      <c r="CV653" s="74"/>
      <c r="CW653" s="74"/>
      <c r="CX653" s="74"/>
      <c r="CY653" s="74"/>
      <c r="CZ653" s="74"/>
      <c r="DA653" s="74"/>
      <c r="DB653" s="74"/>
      <c r="DC653" s="74"/>
      <c r="DD653" s="74"/>
      <c r="DE653" s="74"/>
      <c r="DF653" s="74"/>
      <c r="DG653" s="74"/>
      <c r="DH653" s="74"/>
      <c r="DI653" s="74"/>
      <c r="DJ653" s="74"/>
      <c r="DK653" s="74"/>
      <c r="DL653" s="74"/>
      <c r="DM653" s="74"/>
      <c r="DN653" s="74"/>
      <c r="DO653" s="74"/>
      <c r="DP653" s="74"/>
      <c r="DQ653" s="74"/>
      <c r="DR653" s="74"/>
      <c r="DS653" s="74"/>
      <c r="DT653" s="74"/>
      <c r="DU653" s="74"/>
      <c r="DV653" s="74"/>
      <c r="DW653" s="74"/>
      <c r="DX653" s="74"/>
      <c r="DY653" s="74"/>
      <c r="DZ653" s="74"/>
      <c r="EA653" s="74"/>
      <c r="EB653" s="74"/>
      <c r="EC653" s="74"/>
      <c r="ED653" s="74"/>
      <c r="EE653" s="74"/>
      <c r="EF653" s="74"/>
      <c r="EG653" s="74"/>
      <c r="EH653" s="74"/>
      <c r="EI653" s="74"/>
      <c r="EJ653" s="74"/>
      <c r="EK653" s="74"/>
      <c r="EL653" s="74"/>
      <c r="EM653" s="74"/>
      <c r="EN653" s="74"/>
      <c r="EO653" s="74"/>
      <c r="EP653" s="74"/>
      <c r="EQ653" s="74"/>
      <c r="ER653" s="74"/>
      <c r="ES653" s="74"/>
      <c r="ET653" s="74"/>
      <c r="EU653" s="74"/>
      <c r="EV653" s="74"/>
      <c r="EW653" s="74"/>
      <c r="EX653" s="74"/>
      <c r="EY653" s="74"/>
      <c r="EZ653" s="74"/>
      <c r="FA653" s="74"/>
    </row>
    <row r="654" spans="1:157" ht="39.75" customHeight="1">
      <c r="B654" s="154" t="s">
        <v>1552</v>
      </c>
      <c r="C654" s="179">
        <v>89625</v>
      </c>
      <c r="D654" s="225" t="s">
        <v>2880</v>
      </c>
      <c r="E654" s="175" t="s">
        <v>21</v>
      </c>
      <c r="F654" s="176"/>
      <c r="G654" s="174" t="s">
        <v>2881</v>
      </c>
      <c r="H654" s="178">
        <f>SUM(H655:H660)</f>
        <v>16.866909999999997</v>
      </c>
    </row>
    <row r="655" spans="1:157" ht="30">
      <c r="B655" s="161" t="s">
        <v>2027</v>
      </c>
      <c r="C655" s="98" t="s">
        <v>604</v>
      </c>
      <c r="D655" s="95" t="s">
        <v>605</v>
      </c>
      <c r="E655" s="94" t="s">
        <v>261</v>
      </c>
      <c r="F655" s="162">
        <v>0.23799999999999999</v>
      </c>
      <c r="G655" s="96">
        <v>12.89</v>
      </c>
      <c r="H655" s="97">
        <f t="shared" ref="H655:H660" si="31">F655*G655</f>
        <v>3.0678200000000002</v>
      </c>
    </row>
    <row r="656" spans="1:157">
      <c r="B656" s="161" t="s">
        <v>2028</v>
      </c>
      <c r="C656" s="98" t="s">
        <v>606</v>
      </c>
      <c r="D656" s="95" t="s">
        <v>607</v>
      </c>
      <c r="E656" s="94" t="s">
        <v>261</v>
      </c>
      <c r="F656" s="162">
        <v>0.23799999999999999</v>
      </c>
      <c r="G656" s="96">
        <v>15.72</v>
      </c>
      <c r="H656" s="97">
        <f t="shared" si="31"/>
        <v>3.7413599999999998</v>
      </c>
    </row>
    <row r="657" spans="1:157">
      <c r="B657" s="161" t="s">
        <v>2029</v>
      </c>
      <c r="C657" s="98" t="s">
        <v>622</v>
      </c>
      <c r="D657" s="95" t="s">
        <v>623</v>
      </c>
      <c r="E657" s="94" t="s">
        <v>21</v>
      </c>
      <c r="F657" s="162">
        <v>1.4E-2</v>
      </c>
      <c r="G657" s="96">
        <v>41.1</v>
      </c>
      <c r="H657" s="97">
        <f t="shared" si="31"/>
        <v>0.57540000000000002</v>
      </c>
    </row>
    <row r="658" spans="1:157">
      <c r="B658" s="161" t="s">
        <v>2030</v>
      </c>
      <c r="C658" s="98" t="s">
        <v>554</v>
      </c>
      <c r="D658" s="95" t="s">
        <v>555</v>
      </c>
      <c r="E658" s="94" t="s">
        <v>21</v>
      </c>
      <c r="F658" s="162">
        <v>8.8999999999999996E-2</v>
      </c>
      <c r="G658" s="96">
        <v>0.4</v>
      </c>
      <c r="H658" s="97">
        <f t="shared" si="31"/>
        <v>3.56E-2</v>
      </c>
    </row>
    <row r="659" spans="1:157">
      <c r="B659" s="161" t="s">
        <v>2031</v>
      </c>
      <c r="C659" s="98">
        <v>7142</v>
      </c>
      <c r="D659" s="95" t="s">
        <v>630</v>
      </c>
      <c r="E659" s="94" t="s">
        <v>21</v>
      </c>
      <c r="F659" s="162">
        <v>1</v>
      </c>
      <c r="G659" s="96">
        <v>8.84</v>
      </c>
      <c r="H659" s="97">
        <f t="shared" si="31"/>
        <v>8.84</v>
      </c>
    </row>
    <row r="660" spans="1:157" ht="15.75" thickBot="1">
      <c r="B660" s="161" t="s">
        <v>2032</v>
      </c>
      <c r="C660" s="119" t="s">
        <v>624</v>
      </c>
      <c r="D660" s="121" t="s">
        <v>625</v>
      </c>
      <c r="E660" s="226" t="s">
        <v>21</v>
      </c>
      <c r="F660" s="164">
        <v>1.7000000000000001E-2</v>
      </c>
      <c r="G660" s="122">
        <v>35.69</v>
      </c>
      <c r="H660" s="123">
        <f t="shared" si="31"/>
        <v>0.60672999999999999</v>
      </c>
    </row>
    <row r="661" spans="1:157" s="172" customFormat="1" ht="15.75" thickBot="1">
      <c r="A661" s="165"/>
      <c r="B661" s="166"/>
      <c r="C661" s="167"/>
      <c r="D661" s="168"/>
      <c r="E661" s="169"/>
      <c r="F661" s="170"/>
      <c r="G661" s="171"/>
      <c r="H661" s="171"/>
      <c r="I661" s="74"/>
      <c r="J661" s="74"/>
      <c r="K661" s="74"/>
      <c r="L661" s="74"/>
      <c r="M661" s="74"/>
      <c r="N661" s="74"/>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c r="AN661" s="74"/>
      <c r="AO661" s="74"/>
      <c r="AP661" s="74"/>
      <c r="AQ661" s="74"/>
      <c r="AR661" s="74"/>
      <c r="AS661" s="74"/>
      <c r="AT661" s="74"/>
      <c r="AU661" s="74"/>
      <c r="AV661" s="74"/>
      <c r="AW661" s="74"/>
      <c r="AX661" s="74"/>
      <c r="AY661" s="74"/>
      <c r="AZ661" s="74"/>
      <c r="BA661" s="74"/>
      <c r="BB661" s="74"/>
      <c r="BC661" s="74"/>
      <c r="BD661" s="74"/>
      <c r="BE661" s="74"/>
      <c r="BF661" s="74"/>
      <c r="BG661" s="74"/>
      <c r="BH661" s="74"/>
      <c r="BI661" s="74"/>
      <c r="BJ661" s="74"/>
      <c r="BK661" s="74"/>
      <c r="BL661" s="74"/>
      <c r="BM661" s="74"/>
      <c r="BN661" s="74"/>
      <c r="BO661" s="74"/>
      <c r="BP661" s="74"/>
      <c r="BQ661" s="74"/>
      <c r="BR661" s="74"/>
      <c r="BS661" s="74"/>
      <c r="BT661" s="74"/>
      <c r="BU661" s="74"/>
      <c r="BV661" s="74"/>
      <c r="BW661" s="74"/>
      <c r="BX661" s="74"/>
      <c r="BY661" s="74"/>
      <c r="BZ661" s="74"/>
      <c r="CA661" s="74"/>
      <c r="CB661" s="74"/>
      <c r="CC661" s="74"/>
      <c r="CD661" s="74"/>
      <c r="CE661" s="74"/>
      <c r="CF661" s="74"/>
      <c r="CG661" s="74"/>
      <c r="CH661" s="74"/>
      <c r="CI661" s="74"/>
      <c r="CJ661" s="74"/>
      <c r="CK661" s="74"/>
      <c r="CL661" s="74"/>
      <c r="CM661" s="74"/>
      <c r="CN661" s="74"/>
      <c r="CO661" s="74"/>
      <c r="CP661" s="74"/>
      <c r="CQ661" s="74"/>
      <c r="CR661" s="74"/>
      <c r="CS661" s="74"/>
      <c r="CT661" s="74"/>
      <c r="CU661" s="74"/>
      <c r="CV661" s="74"/>
      <c r="CW661" s="74"/>
      <c r="CX661" s="74"/>
      <c r="CY661" s="74"/>
      <c r="CZ661" s="74"/>
      <c r="DA661" s="74"/>
      <c r="DB661" s="74"/>
      <c r="DC661" s="74"/>
      <c r="DD661" s="74"/>
      <c r="DE661" s="74"/>
      <c r="DF661" s="74"/>
      <c r="DG661" s="74"/>
      <c r="DH661" s="74"/>
      <c r="DI661" s="74"/>
      <c r="DJ661" s="74"/>
      <c r="DK661" s="74"/>
      <c r="DL661" s="74"/>
      <c r="DM661" s="74"/>
      <c r="DN661" s="74"/>
      <c r="DO661" s="74"/>
      <c r="DP661" s="74"/>
      <c r="DQ661" s="74"/>
      <c r="DR661" s="74"/>
      <c r="DS661" s="74"/>
      <c r="DT661" s="74"/>
      <c r="DU661" s="74"/>
      <c r="DV661" s="74"/>
      <c r="DW661" s="74"/>
      <c r="DX661" s="74"/>
      <c r="DY661" s="74"/>
      <c r="DZ661" s="74"/>
      <c r="EA661" s="74"/>
      <c r="EB661" s="74"/>
      <c r="EC661" s="74"/>
      <c r="ED661" s="74"/>
      <c r="EE661" s="74"/>
      <c r="EF661" s="74"/>
      <c r="EG661" s="74"/>
      <c r="EH661" s="74"/>
      <c r="EI661" s="74"/>
      <c r="EJ661" s="74"/>
      <c r="EK661" s="74"/>
      <c r="EL661" s="74"/>
      <c r="EM661" s="74"/>
      <c r="EN661" s="74"/>
      <c r="EO661" s="74"/>
      <c r="EP661" s="74"/>
      <c r="EQ661" s="74"/>
      <c r="ER661" s="74"/>
      <c r="ES661" s="74"/>
      <c r="ET661" s="74"/>
      <c r="EU661" s="74"/>
      <c r="EV661" s="74"/>
      <c r="EW661" s="74"/>
      <c r="EX661" s="74"/>
      <c r="EY661" s="74"/>
      <c r="EZ661" s="74"/>
      <c r="FA661" s="74"/>
    </row>
    <row r="662" spans="1:157" ht="31.5">
      <c r="B662" s="154" t="s">
        <v>1553</v>
      </c>
      <c r="C662" s="179" t="s">
        <v>2806</v>
      </c>
      <c r="D662" s="225" t="s">
        <v>631</v>
      </c>
      <c r="E662" s="175" t="s">
        <v>21</v>
      </c>
      <c r="F662" s="176"/>
      <c r="G662" s="174"/>
      <c r="H662" s="178">
        <f>SUM(H663:H668)</f>
        <v>33.38691</v>
      </c>
    </row>
    <row r="663" spans="1:157" ht="30">
      <c r="B663" s="161" t="s">
        <v>2033</v>
      </c>
      <c r="C663" s="98" t="s">
        <v>604</v>
      </c>
      <c r="D663" s="95" t="s">
        <v>605</v>
      </c>
      <c r="E663" s="94" t="s">
        <v>261</v>
      </c>
      <c r="F663" s="162">
        <v>0.23799999999999999</v>
      </c>
      <c r="G663" s="96">
        <v>12.89</v>
      </c>
      <c r="H663" s="97">
        <f t="shared" ref="H663:H668" si="32">F663*G663</f>
        <v>3.0678200000000002</v>
      </c>
    </row>
    <row r="664" spans="1:157">
      <c r="B664" s="161" t="s">
        <v>2034</v>
      </c>
      <c r="C664" s="98" t="s">
        <v>606</v>
      </c>
      <c r="D664" s="95" t="s">
        <v>607</v>
      </c>
      <c r="E664" s="94" t="s">
        <v>261</v>
      </c>
      <c r="F664" s="162">
        <v>0.23799999999999999</v>
      </c>
      <c r="G664" s="96">
        <v>15.72</v>
      </c>
      <c r="H664" s="97">
        <f t="shared" si="32"/>
        <v>3.7413599999999998</v>
      </c>
    </row>
    <row r="665" spans="1:157">
      <c r="B665" s="161" t="s">
        <v>2035</v>
      </c>
      <c r="C665" s="98" t="s">
        <v>622</v>
      </c>
      <c r="D665" s="95" t="s">
        <v>623</v>
      </c>
      <c r="E665" s="94" t="s">
        <v>21</v>
      </c>
      <c r="F665" s="162">
        <v>1.4E-2</v>
      </c>
      <c r="G665" s="96">
        <v>41.1</v>
      </c>
      <c r="H665" s="97">
        <f t="shared" si="32"/>
        <v>0.57540000000000002</v>
      </c>
    </row>
    <row r="666" spans="1:157">
      <c r="B666" s="161" t="s">
        <v>2036</v>
      </c>
      <c r="C666" s="98" t="s">
        <v>554</v>
      </c>
      <c r="D666" s="95" t="s">
        <v>555</v>
      </c>
      <c r="E666" s="94" t="s">
        <v>21</v>
      </c>
      <c r="F666" s="162">
        <v>8.8999999999999996E-2</v>
      </c>
      <c r="G666" s="96">
        <v>0.4</v>
      </c>
      <c r="H666" s="97">
        <f t="shared" si="32"/>
        <v>3.56E-2</v>
      </c>
    </row>
    <row r="667" spans="1:157">
      <c r="B667" s="161" t="s">
        <v>2037</v>
      </c>
      <c r="C667" s="98">
        <v>7143</v>
      </c>
      <c r="D667" s="95" t="s">
        <v>632</v>
      </c>
      <c r="E667" s="94" t="s">
        <v>21</v>
      </c>
      <c r="F667" s="162">
        <v>1</v>
      </c>
      <c r="G667" s="96">
        <v>25.36</v>
      </c>
      <c r="H667" s="97">
        <f t="shared" si="32"/>
        <v>25.36</v>
      </c>
    </row>
    <row r="668" spans="1:157" ht="15.75" thickBot="1">
      <c r="B668" s="161" t="s">
        <v>2038</v>
      </c>
      <c r="C668" s="119" t="s">
        <v>624</v>
      </c>
      <c r="D668" s="121" t="s">
        <v>625</v>
      </c>
      <c r="E668" s="226" t="s">
        <v>21</v>
      </c>
      <c r="F668" s="164">
        <v>1.7000000000000001E-2</v>
      </c>
      <c r="G668" s="122">
        <v>35.69</v>
      </c>
      <c r="H668" s="123">
        <f t="shared" si="32"/>
        <v>0.60672999999999999</v>
      </c>
    </row>
    <row r="669" spans="1:157" s="172" customFormat="1" ht="16.5" thickBot="1">
      <c r="A669" s="165"/>
      <c r="B669" s="166"/>
      <c r="C669" s="167"/>
      <c r="D669" s="215"/>
      <c r="E669" s="214"/>
      <c r="F669" s="170"/>
      <c r="G669" s="171"/>
      <c r="H669" s="171"/>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c r="AN669" s="74"/>
      <c r="AO669" s="74"/>
      <c r="AP669" s="74"/>
      <c r="AQ669" s="74"/>
      <c r="AR669" s="74"/>
      <c r="AS669" s="74"/>
      <c r="AT669" s="74"/>
      <c r="AU669" s="74"/>
      <c r="AV669" s="74"/>
      <c r="AW669" s="74"/>
      <c r="AX669" s="74"/>
      <c r="AY669" s="74"/>
      <c r="AZ669" s="74"/>
      <c r="BA669" s="74"/>
      <c r="BB669" s="74"/>
      <c r="BC669" s="74"/>
      <c r="BD669" s="74"/>
      <c r="BE669" s="74"/>
      <c r="BF669" s="74"/>
      <c r="BG669" s="74"/>
      <c r="BH669" s="74"/>
      <c r="BI669" s="74"/>
      <c r="BJ669" s="74"/>
      <c r="BK669" s="74"/>
      <c r="BL669" s="74"/>
      <c r="BM669" s="74"/>
      <c r="BN669" s="74"/>
      <c r="BO669" s="74"/>
      <c r="BP669" s="74"/>
      <c r="BQ669" s="74"/>
      <c r="BR669" s="74"/>
      <c r="BS669" s="74"/>
      <c r="BT669" s="74"/>
      <c r="BU669" s="74"/>
      <c r="BV669" s="74"/>
      <c r="BW669" s="74"/>
      <c r="BX669" s="74"/>
      <c r="BY669" s="74"/>
      <c r="BZ669" s="74"/>
      <c r="CA669" s="74"/>
      <c r="CB669" s="74"/>
      <c r="CC669" s="74"/>
      <c r="CD669" s="74"/>
      <c r="CE669" s="74"/>
      <c r="CF669" s="74"/>
      <c r="CG669" s="74"/>
      <c r="CH669" s="74"/>
      <c r="CI669" s="74"/>
      <c r="CJ669" s="74"/>
      <c r="CK669" s="74"/>
      <c r="CL669" s="74"/>
      <c r="CM669" s="74"/>
      <c r="CN669" s="74"/>
      <c r="CO669" s="74"/>
      <c r="CP669" s="74"/>
      <c r="CQ669" s="74"/>
      <c r="CR669" s="74"/>
      <c r="CS669" s="74"/>
      <c r="CT669" s="74"/>
      <c r="CU669" s="74"/>
      <c r="CV669" s="74"/>
      <c r="CW669" s="74"/>
      <c r="CX669" s="74"/>
      <c r="CY669" s="74"/>
      <c r="CZ669" s="74"/>
      <c r="DA669" s="74"/>
      <c r="DB669" s="74"/>
      <c r="DC669" s="74"/>
      <c r="DD669" s="74"/>
      <c r="DE669" s="74"/>
      <c r="DF669" s="74"/>
      <c r="DG669" s="74"/>
      <c r="DH669" s="74"/>
      <c r="DI669" s="74"/>
      <c r="DJ669" s="74"/>
      <c r="DK669" s="74"/>
      <c r="DL669" s="74"/>
      <c r="DM669" s="74"/>
      <c r="DN669" s="74"/>
      <c r="DO669" s="74"/>
      <c r="DP669" s="74"/>
      <c r="DQ669" s="74"/>
      <c r="DR669" s="74"/>
      <c r="DS669" s="74"/>
      <c r="DT669" s="74"/>
      <c r="DU669" s="74"/>
      <c r="DV669" s="74"/>
      <c r="DW669" s="74"/>
      <c r="DX669" s="74"/>
      <c r="DY669" s="74"/>
      <c r="DZ669" s="74"/>
      <c r="EA669" s="74"/>
      <c r="EB669" s="74"/>
      <c r="EC669" s="74"/>
      <c r="ED669" s="74"/>
      <c r="EE669" s="74"/>
      <c r="EF669" s="74"/>
      <c r="EG669" s="74"/>
      <c r="EH669" s="74"/>
      <c r="EI669" s="74"/>
      <c r="EJ669" s="74"/>
      <c r="EK669" s="74"/>
      <c r="EL669" s="74"/>
      <c r="EM669" s="74"/>
      <c r="EN669" s="74"/>
      <c r="EO669" s="74"/>
      <c r="EP669" s="74"/>
      <c r="EQ669" s="74"/>
      <c r="ER669" s="74"/>
      <c r="ES669" s="74"/>
      <c r="ET669" s="74"/>
      <c r="EU669" s="74"/>
      <c r="EV669" s="74"/>
      <c r="EW669" s="74"/>
      <c r="EX669" s="74"/>
      <c r="EY669" s="74"/>
      <c r="EZ669" s="74"/>
      <c r="FA669" s="74"/>
    </row>
    <row r="670" spans="1:157" ht="31.5">
      <c r="B670" s="154" t="s">
        <v>1554</v>
      </c>
      <c r="C670" s="179" t="s">
        <v>633</v>
      </c>
      <c r="D670" s="225" t="s">
        <v>634</v>
      </c>
      <c r="E670" s="175" t="s">
        <v>21</v>
      </c>
      <c r="F670" s="176"/>
      <c r="G670" s="174"/>
      <c r="H670" s="178">
        <f>SUM(H671:H676)</f>
        <v>13.65691</v>
      </c>
    </row>
    <row r="671" spans="1:157" ht="30">
      <c r="B671" s="161" t="s">
        <v>2039</v>
      </c>
      <c r="C671" s="98" t="s">
        <v>604</v>
      </c>
      <c r="D671" s="95" t="s">
        <v>605</v>
      </c>
      <c r="E671" s="94" t="s">
        <v>261</v>
      </c>
      <c r="F671" s="162">
        <v>0.23799999999999999</v>
      </c>
      <c r="G671" s="96">
        <v>12.89</v>
      </c>
      <c r="H671" s="97">
        <f t="shared" ref="H671:H676" si="33">F671*G671</f>
        <v>3.0678200000000002</v>
      </c>
    </row>
    <row r="672" spans="1:157">
      <c r="B672" s="161" t="s">
        <v>2040</v>
      </c>
      <c r="C672" s="98" t="s">
        <v>606</v>
      </c>
      <c r="D672" s="95" t="s">
        <v>607</v>
      </c>
      <c r="E672" s="94" t="s">
        <v>261</v>
      </c>
      <c r="F672" s="162">
        <v>0.23799999999999999</v>
      </c>
      <c r="G672" s="96">
        <v>15.72</v>
      </c>
      <c r="H672" s="97">
        <f t="shared" si="33"/>
        <v>3.7413599999999998</v>
      </c>
    </row>
    <row r="673" spans="1:157">
      <c r="B673" s="161" t="s">
        <v>2041</v>
      </c>
      <c r="C673" s="98" t="s">
        <v>622</v>
      </c>
      <c r="D673" s="95" t="s">
        <v>623</v>
      </c>
      <c r="E673" s="94" t="s">
        <v>21</v>
      </c>
      <c r="F673" s="162">
        <v>1.4E-2</v>
      </c>
      <c r="G673" s="96">
        <v>41.1</v>
      </c>
      <c r="H673" s="97">
        <f t="shared" si="33"/>
        <v>0.57540000000000002</v>
      </c>
    </row>
    <row r="674" spans="1:157">
      <c r="B674" s="161" t="s">
        <v>2042</v>
      </c>
      <c r="C674" s="98" t="s">
        <v>554</v>
      </c>
      <c r="D674" s="95" t="s">
        <v>555</v>
      </c>
      <c r="E674" s="94" t="s">
        <v>21</v>
      </c>
      <c r="F674" s="162">
        <v>8.8999999999999996E-2</v>
      </c>
      <c r="G674" s="96">
        <v>0.4</v>
      </c>
      <c r="H674" s="97">
        <f t="shared" si="33"/>
        <v>3.56E-2</v>
      </c>
    </row>
    <row r="675" spans="1:157" ht="30">
      <c r="B675" s="161" t="s">
        <v>2043</v>
      </c>
      <c r="C675" s="98" t="s">
        <v>635</v>
      </c>
      <c r="D675" s="95" t="s">
        <v>636</v>
      </c>
      <c r="E675" s="94" t="s">
        <v>21</v>
      </c>
      <c r="F675" s="162">
        <v>1</v>
      </c>
      <c r="G675" s="96">
        <v>5.63</v>
      </c>
      <c r="H675" s="97">
        <f t="shared" si="33"/>
        <v>5.63</v>
      </c>
    </row>
    <row r="676" spans="1:157" ht="15.75" thickBot="1">
      <c r="B676" s="161" t="s">
        <v>2044</v>
      </c>
      <c r="C676" s="119" t="s">
        <v>624</v>
      </c>
      <c r="D676" s="121" t="s">
        <v>625</v>
      </c>
      <c r="E676" s="226" t="s">
        <v>21</v>
      </c>
      <c r="F676" s="164">
        <v>1.7000000000000001E-2</v>
      </c>
      <c r="G676" s="122">
        <v>35.69</v>
      </c>
      <c r="H676" s="123">
        <f t="shared" si="33"/>
        <v>0.60672999999999999</v>
      </c>
    </row>
    <row r="677" spans="1:157" s="172" customFormat="1" ht="15.75" thickBot="1">
      <c r="A677" s="165"/>
      <c r="B677" s="166"/>
      <c r="C677" s="167"/>
      <c r="D677" s="168"/>
      <c r="E677" s="169"/>
      <c r="F677" s="170"/>
      <c r="G677" s="171"/>
      <c r="H677" s="171"/>
      <c r="I677" s="74"/>
      <c r="J677" s="74"/>
      <c r="K677" s="74"/>
      <c r="L677" s="74"/>
      <c r="M677" s="74"/>
      <c r="N677" s="74"/>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c r="AN677" s="74"/>
      <c r="AO677" s="74"/>
      <c r="AP677" s="74"/>
      <c r="AQ677" s="74"/>
      <c r="AR677" s="74"/>
      <c r="AS677" s="74"/>
      <c r="AT677" s="74"/>
      <c r="AU677" s="74"/>
      <c r="AV677" s="74"/>
      <c r="AW677" s="74"/>
      <c r="AX677" s="74"/>
      <c r="AY677" s="74"/>
      <c r="AZ677" s="74"/>
      <c r="BA677" s="74"/>
      <c r="BB677" s="74"/>
      <c r="BC677" s="74"/>
      <c r="BD677" s="74"/>
      <c r="BE677" s="74"/>
      <c r="BF677" s="74"/>
      <c r="BG677" s="74"/>
      <c r="BH677" s="74"/>
      <c r="BI677" s="74"/>
      <c r="BJ677" s="74"/>
      <c r="BK677" s="74"/>
      <c r="BL677" s="74"/>
      <c r="BM677" s="74"/>
      <c r="BN677" s="74"/>
      <c r="BO677" s="74"/>
      <c r="BP677" s="74"/>
      <c r="BQ677" s="74"/>
      <c r="BR677" s="74"/>
      <c r="BS677" s="74"/>
      <c r="BT677" s="74"/>
      <c r="BU677" s="74"/>
      <c r="BV677" s="74"/>
      <c r="BW677" s="74"/>
      <c r="BX677" s="74"/>
      <c r="BY677" s="74"/>
      <c r="BZ677" s="74"/>
      <c r="CA677" s="74"/>
      <c r="CB677" s="74"/>
      <c r="CC677" s="74"/>
      <c r="CD677" s="74"/>
      <c r="CE677" s="74"/>
      <c r="CF677" s="74"/>
      <c r="CG677" s="74"/>
      <c r="CH677" s="74"/>
      <c r="CI677" s="74"/>
      <c r="CJ677" s="74"/>
      <c r="CK677" s="74"/>
      <c r="CL677" s="74"/>
      <c r="CM677" s="74"/>
      <c r="CN677" s="74"/>
      <c r="CO677" s="74"/>
      <c r="CP677" s="74"/>
      <c r="CQ677" s="74"/>
      <c r="CR677" s="74"/>
      <c r="CS677" s="74"/>
      <c r="CT677" s="74"/>
      <c r="CU677" s="74"/>
      <c r="CV677" s="74"/>
      <c r="CW677" s="74"/>
      <c r="CX677" s="74"/>
      <c r="CY677" s="74"/>
      <c r="CZ677" s="74"/>
      <c r="DA677" s="74"/>
      <c r="DB677" s="74"/>
      <c r="DC677" s="74"/>
      <c r="DD677" s="74"/>
      <c r="DE677" s="74"/>
      <c r="DF677" s="74"/>
      <c r="DG677" s="74"/>
      <c r="DH677" s="74"/>
      <c r="DI677" s="74"/>
      <c r="DJ677" s="74"/>
      <c r="DK677" s="74"/>
      <c r="DL677" s="74"/>
      <c r="DM677" s="74"/>
      <c r="DN677" s="74"/>
      <c r="DO677" s="74"/>
      <c r="DP677" s="74"/>
      <c r="DQ677" s="74"/>
      <c r="DR677" s="74"/>
      <c r="DS677" s="74"/>
      <c r="DT677" s="74"/>
      <c r="DU677" s="74"/>
      <c r="DV677" s="74"/>
      <c r="DW677" s="74"/>
      <c r="DX677" s="74"/>
      <c r="DY677" s="74"/>
      <c r="DZ677" s="74"/>
      <c r="EA677" s="74"/>
      <c r="EB677" s="74"/>
      <c r="EC677" s="74"/>
      <c r="ED677" s="74"/>
      <c r="EE677" s="74"/>
      <c r="EF677" s="74"/>
      <c r="EG677" s="74"/>
      <c r="EH677" s="74"/>
      <c r="EI677" s="74"/>
      <c r="EJ677" s="74"/>
      <c r="EK677" s="74"/>
      <c r="EL677" s="74"/>
      <c r="EM677" s="74"/>
      <c r="EN677" s="74"/>
      <c r="EO677" s="74"/>
      <c r="EP677" s="74"/>
      <c r="EQ677" s="74"/>
      <c r="ER677" s="74"/>
      <c r="ES677" s="74"/>
      <c r="ET677" s="74"/>
      <c r="EU677" s="74"/>
      <c r="EV677" s="74"/>
      <c r="EW677" s="74"/>
      <c r="EX677" s="74"/>
      <c r="EY677" s="74"/>
      <c r="EZ677" s="74"/>
      <c r="FA677" s="74"/>
    </row>
    <row r="678" spans="1:157" ht="31.5">
      <c r="B678" s="154" t="s">
        <v>1555</v>
      </c>
      <c r="C678" s="179" t="s">
        <v>637</v>
      </c>
      <c r="D678" s="225" t="s">
        <v>638</v>
      </c>
      <c r="E678" s="175" t="s">
        <v>21</v>
      </c>
      <c r="F678" s="176"/>
      <c r="G678" s="174"/>
      <c r="H678" s="178">
        <f>SUM(H679:H684)</f>
        <v>14.930610000000001</v>
      </c>
    </row>
    <row r="679" spans="1:157" ht="30">
      <c r="B679" s="161" t="s">
        <v>2045</v>
      </c>
      <c r="C679" s="98" t="s">
        <v>604</v>
      </c>
      <c r="D679" s="95" t="s">
        <v>605</v>
      </c>
      <c r="E679" s="94" t="s">
        <v>261</v>
      </c>
      <c r="F679" s="162">
        <v>0.14399999999999999</v>
      </c>
      <c r="G679" s="96">
        <v>12.89</v>
      </c>
      <c r="H679" s="97">
        <f t="shared" ref="H679:H684" si="34">F679*G679</f>
        <v>1.85616</v>
      </c>
    </row>
    <row r="680" spans="1:157">
      <c r="B680" s="161" t="s">
        <v>2046</v>
      </c>
      <c r="C680" s="98" t="s">
        <v>606</v>
      </c>
      <c r="D680" s="95" t="s">
        <v>607</v>
      </c>
      <c r="E680" s="94" t="s">
        <v>261</v>
      </c>
      <c r="F680" s="162">
        <v>0.14399999999999999</v>
      </c>
      <c r="G680" s="96">
        <v>15.72</v>
      </c>
      <c r="H680" s="97">
        <f t="shared" si="34"/>
        <v>2.2636799999999999</v>
      </c>
    </row>
    <row r="681" spans="1:157">
      <c r="B681" s="161" t="s">
        <v>2047</v>
      </c>
      <c r="C681" s="98" t="s">
        <v>622</v>
      </c>
      <c r="D681" s="95" t="s">
        <v>623</v>
      </c>
      <c r="E681" s="94" t="s">
        <v>21</v>
      </c>
      <c r="F681" s="162">
        <v>2.5999999999999999E-2</v>
      </c>
      <c r="G681" s="96">
        <v>41.1</v>
      </c>
      <c r="H681" s="97">
        <f t="shared" si="34"/>
        <v>1.0686</v>
      </c>
    </row>
    <row r="682" spans="1:157">
      <c r="B682" s="161" t="s">
        <v>2048</v>
      </c>
      <c r="C682" s="98" t="s">
        <v>554</v>
      </c>
      <c r="D682" s="95" t="s">
        <v>555</v>
      </c>
      <c r="E682" s="94" t="s">
        <v>21</v>
      </c>
      <c r="F682" s="162">
        <v>3.5999999999999997E-2</v>
      </c>
      <c r="G682" s="96">
        <v>0.4</v>
      </c>
      <c r="H682" s="97">
        <f t="shared" si="34"/>
        <v>1.44E-2</v>
      </c>
    </row>
    <row r="683" spans="1:157" ht="30">
      <c r="B683" s="161" t="s">
        <v>2049</v>
      </c>
      <c r="C683" s="98" t="s">
        <v>639</v>
      </c>
      <c r="D683" s="95" t="s">
        <v>640</v>
      </c>
      <c r="E683" s="94" t="s">
        <v>21</v>
      </c>
      <c r="F683" s="162">
        <v>1</v>
      </c>
      <c r="G683" s="96">
        <v>8.5500000000000007</v>
      </c>
      <c r="H683" s="97">
        <f t="shared" si="34"/>
        <v>8.5500000000000007</v>
      </c>
    </row>
    <row r="684" spans="1:157" ht="15.75" thickBot="1">
      <c r="B684" s="161" t="s">
        <v>2050</v>
      </c>
      <c r="C684" s="119" t="s">
        <v>624</v>
      </c>
      <c r="D684" s="121" t="s">
        <v>625</v>
      </c>
      <c r="E684" s="226" t="s">
        <v>21</v>
      </c>
      <c r="F684" s="164">
        <v>3.3000000000000002E-2</v>
      </c>
      <c r="G684" s="122">
        <v>35.69</v>
      </c>
      <c r="H684" s="123">
        <f t="shared" si="34"/>
        <v>1.17777</v>
      </c>
    </row>
    <row r="685" spans="1:157" s="172" customFormat="1" ht="16.5" thickBot="1">
      <c r="A685" s="165"/>
      <c r="B685" s="166"/>
      <c r="C685" s="253"/>
      <c r="D685" s="255"/>
      <c r="E685" s="214"/>
      <c r="F685" s="170"/>
      <c r="G685" s="171"/>
      <c r="H685" s="171"/>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c r="AN685" s="74"/>
      <c r="AO685" s="74"/>
      <c r="AP685" s="74"/>
      <c r="AQ685" s="74"/>
      <c r="AR685" s="74"/>
      <c r="AS685" s="74"/>
      <c r="AT685" s="74"/>
      <c r="AU685" s="74"/>
      <c r="AV685" s="74"/>
      <c r="AW685" s="74"/>
      <c r="AX685" s="74"/>
      <c r="AY685" s="74"/>
      <c r="AZ685" s="74"/>
      <c r="BA685" s="74"/>
      <c r="BB685" s="74"/>
      <c r="BC685" s="74"/>
      <c r="BD685" s="74"/>
      <c r="BE685" s="74"/>
      <c r="BF685" s="74"/>
      <c r="BG685" s="74"/>
      <c r="BH685" s="74"/>
      <c r="BI685" s="74"/>
      <c r="BJ685" s="74"/>
      <c r="BK685" s="74"/>
      <c r="BL685" s="74"/>
      <c r="BM685" s="74"/>
      <c r="BN685" s="74"/>
      <c r="BO685" s="74"/>
      <c r="BP685" s="74"/>
      <c r="BQ685" s="74"/>
      <c r="BR685" s="74"/>
      <c r="BS685" s="74"/>
      <c r="BT685" s="74"/>
      <c r="BU685" s="74"/>
      <c r="BV685" s="74"/>
      <c r="BW685" s="74"/>
      <c r="BX685" s="74"/>
      <c r="BY685" s="74"/>
      <c r="BZ685" s="74"/>
      <c r="CA685" s="74"/>
      <c r="CB685" s="74"/>
      <c r="CC685" s="74"/>
      <c r="CD685" s="74"/>
      <c r="CE685" s="74"/>
      <c r="CF685" s="74"/>
      <c r="CG685" s="74"/>
      <c r="CH685" s="74"/>
      <c r="CI685" s="74"/>
      <c r="CJ685" s="74"/>
      <c r="CK685" s="74"/>
      <c r="CL685" s="74"/>
      <c r="CM685" s="74"/>
      <c r="CN685" s="74"/>
      <c r="CO685" s="74"/>
      <c r="CP685" s="74"/>
      <c r="CQ685" s="74"/>
      <c r="CR685" s="74"/>
      <c r="CS685" s="74"/>
      <c r="CT685" s="74"/>
      <c r="CU685" s="74"/>
      <c r="CV685" s="74"/>
      <c r="CW685" s="74"/>
      <c r="CX685" s="74"/>
      <c r="CY685" s="74"/>
      <c r="CZ685" s="74"/>
      <c r="DA685" s="74"/>
      <c r="DB685" s="74"/>
      <c r="DC685" s="74"/>
      <c r="DD685" s="74"/>
      <c r="DE685" s="74"/>
      <c r="DF685" s="74"/>
      <c r="DG685" s="74"/>
      <c r="DH685" s="74"/>
      <c r="DI685" s="74"/>
      <c r="DJ685" s="74"/>
      <c r="DK685" s="74"/>
      <c r="DL685" s="74"/>
      <c r="DM685" s="74"/>
      <c r="DN685" s="74"/>
      <c r="DO685" s="74"/>
      <c r="DP685" s="74"/>
      <c r="DQ685" s="74"/>
      <c r="DR685" s="74"/>
      <c r="DS685" s="74"/>
      <c r="DT685" s="74"/>
      <c r="DU685" s="74"/>
      <c r="DV685" s="74"/>
      <c r="DW685" s="74"/>
      <c r="DX685" s="74"/>
      <c r="DY685" s="74"/>
      <c r="DZ685" s="74"/>
      <c r="EA685" s="74"/>
      <c r="EB685" s="74"/>
      <c r="EC685" s="74"/>
      <c r="ED685" s="74"/>
      <c r="EE685" s="74"/>
      <c r="EF685" s="74"/>
      <c r="EG685" s="74"/>
      <c r="EH685" s="74"/>
      <c r="EI685" s="74"/>
      <c r="EJ685" s="74"/>
      <c r="EK685" s="74"/>
      <c r="EL685" s="74"/>
      <c r="EM685" s="74"/>
      <c r="EN685" s="74"/>
      <c r="EO685" s="74"/>
      <c r="EP685" s="74"/>
      <c r="EQ685" s="74"/>
      <c r="ER685" s="74"/>
      <c r="ES685" s="74"/>
      <c r="ET685" s="74"/>
      <c r="EU685" s="74"/>
      <c r="EV685" s="74"/>
      <c r="EW685" s="74"/>
      <c r="EX685" s="74"/>
      <c r="EY685" s="74"/>
      <c r="EZ685" s="74"/>
      <c r="FA685" s="74"/>
    </row>
    <row r="686" spans="1:157" ht="31.5">
      <c r="B686" s="154" t="s">
        <v>1556</v>
      </c>
      <c r="C686" s="179" t="s">
        <v>757</v>
      </c>
      <c r="D686" s="225" t="s">
        <v>642</v>
      </c>
      <c r="E686" s="175" t="s">
        <v>21</v>
      </c>
      <c r="F686" s="176"/>
      <c r="G686" s="174"/>
      <c r="H686" s="178">
        <f>SUM(H687:H692)</f>
        <v>9.3906100000000006</v>
      </c>
    </row>
    <row r="687" spans="1:157" ht="30">
      <c r="B687" s="161" t="s">
        <v>2051</v>
      </c>
      <c r="C687" s="98" t="s">
        <v>604</v>
      </c>
      <c r="D687" s="95" t="s">
        <v>605</v>
      </c>
      <c r="E687" s="94" t="s">
        <v>261</v>
      </c>
      <c r="F687" s="162">
        <v>0.14399999999999999</v>
      </c>
      <c r="G687" s="96">
        <v>12.89</v>
      </c>
      <c r="H687" s="97">
        <f t="shared" ref="H687:H692" si="35">F687*G687</f>
        <v>1.85616</v>
      </c>
    </row>
    <row r="688" spans="1:157">
      <c r="B688" s="161" t="s">
        <v>2052</v>
      </c>
      <c r="C688" s="98" t="s">
        <v>606</v>
      </c>
      <c r="D688" s="95" t="s">
        <v>607</v>
      </c>
      <c r="E688" s="94" t="s">
        <v>261</v>
      </c>
      <c r="F688" s="162">
        <v>0.14399999999999999</v>
      </c>
      <c r="G688" s="96">
        <v>15.72</v>
      </c>
      <c r="H688" s="97">
        <f t="shared" si="35"/>
        <v>2.2636799999999999</v>
      </c>
    </row>
    <row r="689" spans="1:157">
      <c r="B689" s="161" t="s">
        <v>2053</v>
      </c>
      <c r="C689" s="98" t="s">
        <v>622</v>
      </c>
      <c r="D689" s="95" t="s">
        <v>623</v>
      </c>
      <c r="E689" s="94" t="s">
        <v>21</v>
      </c>
      <c r="F689" s="162">
        <v>2.5999999999999999E-2</v>
      </c>
      <c r="G689" s="96">
        <v>41.1</v>
      </c>
      <c r="H689" s="97">
        <f t="shared" si="35"/>
        <v>1.0686</v>
      </c>
    </row>
    <row r="690" spans="1:157">
      <c r="B690" s="161" t="s">
        <v>2054</v>
      </c>
      <c r="C690" s="98" t="s">
        <v>554</v>
      </c>
      <c r="D690" s="95" t="s">
        <v>555</v>
      </c>
      <c r="E690" s="94" t="s">
        <v>21</v>
      </c>
      <c r="F690" s="162">
        <v>3.5999999999999997E-2</v>
      </c>
      <c r="G690" s="96">
        <v>0.4</v>
      </c>
      <c r="H690" s="97">
        <f t="shared" si="35"/>
        <v>1.44E-2</v>
      </c>
    </row>
    <row r="691" spans="1:157" ht="24.75" customHeight="1">
      <c r="B691" s="161" t="s">
        <v>2055</v>
      </c>
      <c r="C691" s="98">
        <v>3538</v>
      </c>
      <c r="D691" s="252" t="s">
        <v>643</v>
      </c>
      <c r="E691" s="92" t="s">
        <v>21</v>
      </c>
      <c r="F691" s="162">
        <v>1</v>
      </c>
      <c r="G691" s="96">
        <v>3.01</v>
      </c>
      <c r="H691" s="97">
        <f t="shared" si="35"/>
        <v>3.01</v>
      </c>
    </row>
    <row r="692" spans="1:157" ht="15.75" thickBot="1">
      <c r="B692" s="161" t="s">
        <v>2056</v>
      </c>
      <c r="C692" s="119" t="s">
        <v>624</v>
      </c>
      <c r="D692" s="121" t="s">
        <v>625</v>
      </c>
      <c r="E692" s="226" t="s">
        <v>21</v>
      </c>
      <c r="F692" s="164">
        <v>3.3000000000000002E-2</v>
      </c>
      <c r="G692" s="122">
        <v>35.69</v>
      </c>
      <c r="H692" s="123">
        <f t="shared" si="35"/>
        <v>1.17777</v>
      </c>
    </row>
    <row r="693" spans="1:157" s="172" customFormat="1" ht="16.5" thickBot="1">
      <c r="A693" s="165"/>
      <c r="B693" s="166"/>
      <c r="C693" s="253"/>
      <c r="D693" s="255"/>
      <c r="E693" s="214"/>
      <c r="F693" s="170"/>
      <c r="G693" s="171"/>
      <c r="H693" s="171"/>
      <c r="I693" s="74"/>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c r="AN693" s="74"/>
      <c r="AO693" s="74"/>
      <c r="AP693" s="74"/>
      <c r="AQ693" s="74"/>
      <c r="AR693" s="74"/>
      <c r="AS693" s="74"/>
      <c r="AT693" s="74"/>
      <c r="AU693" s="74"/>
      <c r="AV693" s="74"/>
      <c r="AW693" s="74"/>
      <c r="AX693" s="74"/>
      <c r="AY693" s="74"/>
      <c r="AZ693" s="74"/>
      <c r="BA693" s="74"/>
      <c r="BB693" s="74"/>
      <c r="BC693" s="74"/>
      <c r="BD693" s="74"/>
      <c r="BE693" s="74"/>
      <c r="BF693" s="74"/>
      <c r="BG693" s="74"/>
      <c r="BH693" s="74"/>
      <c r="BI693" s="74"/>
      <c r="BJ693" s="74"/>
      <c r="BK693" s="74"/>
      <c r="BL693" s="74"/>
      <c r="BM693" s="74"/>
      <c r="BN693" s="74"/>
      <c r="BO693" s="74"/>
      <c r="BP693" s="74"/>
      <c r="BQ693" s="74"/>
      <c r="BR693" s="74"/>
      <c r="BS693" s="74"/>
      <c r="BT693" s="74"/>
      <c r="BU693" s="74"/>
      <c r="BV693" s="74"/>
      <c r="BW693" s="74"/>
      <c r="BX693" s="74"/>
      <c r="BY693" s="74"/>
      <c r="BZ693" s="74"/>
      <c r="CA693" s="74"/>
      <c r="CB693" s="74"/>
      <c r="CC693" s="74"/>
      <c r="CD693" s="74"/>
      <c r="CE693" s="74"/>
      <c r="CF693" s="74"/>
      <c r="CG693" s="74"/>
      <c r="CH693" s="74"/>
      <c r="CI693" s="74"/>
      <c r="CJ693" s="74"/>
      <c r="CK693" s="74"/>
      <c r="CL693" s="74"/>
      <c r="CM693" s="74"/>
      <c r="CN693" s="74"/>
      <c r="CO693" s="74"/>
      <c r="CP693" s="74"/>
      <c r="CQ693" s="74"/>
      <c r="CR693" s="74"/>
      <c r="CS693" s="74"/>
      <c r="CT693" s="74"/>
      <c r="CU693" s="74"/>
      <c r="CV693" s="74"/>
      <c r="CW693" s="74"/>
      <c r="CX693" s="74"/>
      <c r="CY693" s="74"/>
      <c r="CZ693" s="74"/>
      <c r="DA693" s="74"/>
      <c r="DB693" s="74"/>
      <c r="DC693" s="74"/>
      <c r="DD693" s="74"/>
      <c r="DE693" s="74"/>
      <c r="DF693" s="74"/>
      <c r="DG693" s="74"/>
      <c r="DH693" s="74"/>
      <c r="DI693" s="74"/>
      <c r="DJ693" s="74"/>
      <c r="DK693" s="74"/>
      <c r="DL693" s="74"/>
      <c r="DM693" s="74"/>
      <c r="DN693" s="74"/>
      <c r="DO693" s="74"/>
      <c r="DP693" s="74"/>
      <c r="DQ693" s="74"/>
      <c r="DR693" s="74"/>
      <c r="DS693" s="74"/>
      <c r="DT693" s="74"/>
      <c r="DU693" s="74"/>
      <c r="DV693" s="74"/>
      <c r="DW693" s="74"/>
      <c r="DX693" s="74"/>
      <c r="DY693" s="74"/>
      <c r="DZ693" s="74"/>
      <c r="EA693" s="74"/>
      <c r="EB693" s="74"/>
      <c r="EC693" s="74"/>
      <c r="ED693" s="74"/>
      <c r="EE693" s="74"/>
      <c r="EF693" s="74"/>
      <c r="EG693" s="74"/>
      <c r="EH693" s="74"/>
      <c r="EI693" s="74"/>
      <c r="EJ693" s="74"/>
      <c r="EK693" s="74"/>
      <c r="EL693" s="74"/>
      <c r="EM693" s="74"/>
      <c r="EN693" s="74"/>
      <c r="EO693" s="74"/>
      <c r="EP693" s="74"/>
      <c r="EQ693" s="74"/>
      <c r="ER693" s="74"/>
      <c r="ES693" s="74"/>
      <c r="ET693" s="74"/>
      <c r="EU693" s="74"/>
      <c r="EV693" s="74"/>
      <c r="EW693" s="74"/>
      <c r="EX693" s="74"/>
      <c r="EY693" s="74"/>
      <c r="EZ693" s="74"/>
      <c r="FA693" s="74"/>
    </row>
    <row r="694" spans="1:157" ht="31.5">
      <c r="B694" s="154" t="s">
        <v>1557</v>
      </c>
      <c r="C694" s="179" t="s">
        <v>644</v>
      </c>
      <c r="D694" s="225" t="s">
        <v>645</v>
      </c>
      <c r="E694" s="175" t="s">
        <v>21</v>
      </c>
      <c r="F694" s="176"/>
      <c r="G694" s="174"/>
      <c r="H694" s="178">
        <f>SUM(H695:H700)</f>
        <v>3.8801200000000002</v>
      </c>
    </row>
    <row r="695" spans="1:157" ht="30">
      <c r="B695" s="161" t="s">
        <v>2057</v>
      </c>
      <c r="C695" s="98" t="s">
        <v>604</v>
      </c>
      <c r="D695" s="95" t="s">
        <v>605</v>
      </c>
      <c r="E695" s="94" t="s">
        <v>261</v>
      </c>
      <c r="F695" s="162">
        <v>0.09</v>
      </c>
      <c r="G695" s="96">
        <v>12.89</v>
      </c>
      <c r="H695" s="97">
        <f t="shared" ref="H695:H700" si="36">F695*G695</f>
        <v>1.1600999999999999</v>
      </c>
    </row>
    <row r="696" spans="1:157">
      <c r="B696" s="161" t="s">
        <v>2058</v>
      </c>
      <c r="C696" s="98" t="s">
        <v>606</v>
      </c>
      <c r="D696" s="95" t="s">
        <v>607</v>
      </c>
      <c r="E696" s="94" t="s">
        <v>261</v>
      </c>
      <c r="F696" s="162">
        <v>0.09</v>
      </c>
      <c r="G696" s="96">
        <v>15.72</v>
      </c>
      <c r="H696" s="97">
        <f t="shared" si="36"/>
        <v>1.4148000000000001</v>
      </c>
    </row>
    <row r="697" spans="1:157">
      <c r="B697" s="161" t="s">
        <v>2059</v>
      </c>
      <c r="C697" s="98" t="s">
        <v>622</v>
      </c>
      <c r="D697" s="95" t="s">
        <v>623</v>
      </c>
      <c r="E697" s="94" t="s">
        <v>21</v>
      </c>
      <c r="F697" s="162">
        <v>7.0000000000000001E-3</v>
      </c>
      <c r="G697" s="96">
        <v>41.1</v>
      </c>
      <c r="H697" s="97">
        <f t="shared" si="36"/>
        <v>0.28770000000000001</v>
      </c>
    </row>
    <row r="698" spans="1:157">
      <c r="B698" s="161" t="s">
        <v>2060</v>
      </c>
      <c r="C698" s="98" t="s">
        <v>646</v>
      </c>
      <c r="D698" s="95" t="s">
        <v>647</v>
      </c>
      <c r="E698" s="94" t="s">
        <v>21</v>
      </c>
      <c r="F698" s="162">
        <v>1</v>
      </c>
      <c r="G698" s="96">
        <v>0.72</v>
      </c>
      <c r="H698" s="97">
        <f t="shared" si="36"/>
        <v>0.72</v>
      </c>
    </row>
    <row r="699" spans="1:157">
      <c r="B699" s="161" t="s">
        <v>2061</v>
      </c>
      <c r="C699" s="98" t="s">
        <v>554</v>
      </c>
      <c r="D699" s="95" t="s">
        <v>555</v>
      </c>
      <c r="E699" s="94" t="s">
        <v>21</v>
      </c>
      <c r="F699" s="162">
        <v>0.03</v>
      </c>
      <c r="G699" s="96">
        <v>0.4</v>
      </c>
      <c r="H699" s="97">
        <f t="shared" si="36"/>
        <v>1.2E-2</v>
      </c>
    </row>
    <row r="700" spans="1:157" ht="15.75" thickBot="1">
      <c r="B700" s="161" t="s">
        <v>2062</v>
      </c>
      <c r="C700" s="119" t="s">
        <v>624</v>
      </c>
      <c r="D700" s="121" t="s">
        <v>625</v>
      </c>
      <c r="E700" s="226" t="s">
        <v>21</v>
      </c>
      <c r="F700" s="164">
        <v>8.0000000000000002E-3</v>
      </c>
      <c r="G700" s="122">
        <v>35.69</v>
      </c>
      <c r="H700" s="123">
        <f t="shared" si="36"/>
        <v>0.28552</v>
      </c>
    </row>
    <row r="701" spans="1:157" s="172" customFormat="1" ht="16.5" thickBot="1">
      <c r="A701" s="165"/>
      <c r="B701" s="166"/>
      <c r="C701" s="253"/>
      <c r="D701" s="255"/>
      <c r="E701" s="214"/>
      <c r="F701" s="170"/>
      <c r="G701" s="171"/>
      <c r="H701" s="171"/>
      <c r="I701" s="74"/>
      <c r="J701" s="74"/>
      <c r="K701" s="74"/>
      <c r="L701" s="74"/>
      <c r="M701" s="74"/>
      <c r="N701" s="74"/>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c r="AN701" s="74"/>
      <c r="AO701" s="74"/>
      <c r="AP701" s="74"/>
      <c r="AQ701" s="74"/>
      <c r="AR701" s="74"/>
      <c r="AS701" s="74"/>
      <c r="AT701" s="74"/>
      <c r="AU701" s="74"/>
      <c r="AV701" s="74"/>
      <c r="AW701" s="74"/>
      <c r="AX701" s="74"/>
      <c r="AY701" s="74"/>
      <c r="AZ701" s="74"/>
      <c r="BA701" s="74"/>
      <c r="BB701" s="74"/>
      <c r="BC701" s="74"/>
      <c r="BD701" s="74"/>
      <c r="BE701" s="74"/>
      <c r="BF701" s="74"/>
      <c r="BG701" s="74"/>
      <c r="BH701" s="74"/>
      <c r="BI701" s="74"/>
      <c r="BJ701" s="74"/>
      <c r="BK701" s="74"/>
      <c r="BL701" s="74"/>
      <c r="BM701" s="74"/>
      <c r="BN701" s="74"/>
      <c r="BO701" s="74"/>
      <c r="BP701" s="74"/>
      <c r="BQ701" s="74"/>
      <c r="BR701" s="74"/>
      <c r="BS701" s="74"/>
      <c r="BT701" s="74"/>
      <c r="BU701" s="74"/>
      <c r="BV701" s="74"/>
      <c r="BW701" s="74"/>
      <c r="BX701" s="74"/>
      <c r="BY701" s="74"/>
      <c r="BZ701" s="74"/>
      <c r="CA701" s="74"/>
      <c r="CB701" s="74"/>
      <c r="CC701" s="74"/>
      <c r="CD701" s="74"/>
      <c r="CE701" s="74"/>
      <c r="CF701" s="74"/>
      <c r="CG701" s="74"/>
      <c r="CH701" s="74"/>
      <c r="CI701" s="74"/>
      <c r="CJ701" s="74"/>
      <c r="CK701" s="74"/>
      <c r="CL701" s="74"/>
      <c r="CM701" s="74"/>
      <c r="CN701" s="74"/>
      <c r="CO701" s="74"/>
      <c r="CP701" s="74"/>
      <c r="CQ701" s="74"/>
      <c r="CR701" s="74"/>
      <c r="CS701" s="74"/>
      <c r="CT701" s="74"/>
      <c r="CU701" s="74"/>
      <c r="CV701" s="74"/>
      <c r="CW701" s="74"/>
      <c r="CX701" s="74"/>
      <c r="CY701" s="74"/>
      <c r="CZ701" s="74"/>
      <c r="DA701" s="74"/>
      <c r="DB701" s="74"/>
      <c r="DC701" s="74"/>
      <c r="DD701" s="74"/>
      <c r="DE701" s="74"/>
      <c r="DF701" s="74"/>
      <c r="DG701" s="74"/>
      <c r="DH701" s="74"/>
      <c r="DI701" s="74"/>
      <c r="DJ701" s="74"/>
      <c r="DK701" s="74"/>
      <c r="DL701" s="74"/>
      <c r="DM701" s="74"/>
      <c r="DN701" s="74"/>
      <c r="DO701" s="74"/>
      <c r="DP701" s="74"/>
      <c r="DQ701" s="74"/>
      <c r="DR701" s="74"/>
      <c r="DS701" s="74"/>
      <c r="DT701" s="74"/>
      <c r="DU701" s="74"/>
      <c r="DV701" s="74"/>
      <c r="DW701" s="74"/>
      <c r="DX701" s="74"/>
      <c r="DY701" s="74"/>
      <c r="DZ701" s="74"/>
      <c r="EA701" s="74"/>
      <c r="EB701" s="74"/>
      <c r="EC701" s="74"/>
      <c r="ED701" s="74"/>
      <c r="EE701" s="74"/>
      <c r="EF701" s="74"/>
      <c r="EG701" s="74"/>
      <c r="EH701" s="74"/>
      <c r="EI701" s="74"/>
      <c r="EJ701" s="74"/>
      <c r="EK701" s="74"/>
      <c r="EL701" s="74"/>
      <c r="EM701" s="74"/>
      <c r="EN701" s="74"/>
      <c r="EO701" s="74"/>
      <c r="EP701" s="74"/>
      <c r="EQ701" s="74"/>
      <c r="ER701" s="74"/>
      <c r="ES701" s="74"/>
      <c r="ET701" s="74"/>
      <c r="EU701" s="74"/>
      <c r="EV701" s="74"/>
      <c r="EW701" s="74"/>
      <c r="EX701" s="74"/>
      <c r="EY701" s="74"/>
      <c r="EZ701" s="74"/>
      <c r="FA701" s="74"/>
    </row>
    <row r="702" spans="1:157" ht="31.5">
      <c r="B702" s="154" t="s">
        <v>1558</v>
      </c>
      <c r="C702" s="179">
        <v>89413</v>
      </c>
      <c r="D702" s="225" t="s">
        <v>648</v>
      </c>
      <c r="E702" s="175" t="s">
        <v>21</v>
      </c>
      <c r="F702" s="176"/>
      <c r="G702" s="174"/>
      <c r="H702" s="178">
        <f>SUM(H703:H708)</f>
        <v>5.7281599999999999</v>
      </c>
    </row>
    <row r="703" spans="1:157" ht="30">
      <c r="B703" s="161" t="s">
        <v>2063</v>
      </c>
      <c r="C703" s="98" t="s">
        <v>604</v>
      </c>
      <c r="D703" s="95" t="s">
        <v>605</v>
      </c>
      <c r="E703" s="94" t="s">
        <v>261</v>
      </c>
      <c r="F703" s="162">
        <v>0.107</v>
      </c>
      <c r="G703" s="96">
        <v>12.89</v>
      </c>
      <c r="H703" s="97">
        <f t="shared" ref="H703:H708" si="37">F703*G703</f>
        <v>1.37923</v>
      </c>
    </row>
    <row r="704" spans="1:157">
      <c r="B704" s="161" t="s">
        <v>2064</v>
      </c>
      <c r="C704" s="98" t="s">
        <v>606</v>
      </c>
      <c r="D704" s="95" t="s">
        <v>607</v>
      </c>
      <c r="E704" s="94" t="s">
        <v>261</v>
      </c>
      <c r="F704" s="162">
        <v>0.107</v>
      </c>
      <c r="G704" s="96">
        <v>15.72</v>
      </c>
      <c r="H704" s="97">
        <f t="shared" si="37"/>
        <v>1.68204</v>
      </c>
    </row>
    <row r="705" spans="1:157">
      <c r="B705" s="161" t="s">
        <v>2065</v>
      </c>
      <c r="C705" s="98" t="s">
        <v>622</v>
      </c>
      <c r="D705" s="95" t="s">
        <v>623</v>
      </c>
      <c r="E705" s="94" t="s">
        <v>21</v>
      </c>
      <c r="F705" s="162">
        <v>8.9999999999999993E-3</v>
      </c>
      <c r="G705" s="96">
        <v>41.1</v>
      </c>
      <c r="H705" s="97">
        <f t="shared" si="37"/>
        <v>0.36990000000000001</v>
      </c>
    </row>
    <row r="706" spans="1:157">
      <c r="B706" s="161" t="s">
        <v>2066</v>
      </c>
      <c r="C706" s="98" t="s">
        <v>649</v>
      </c>
      <c r="D706" s="95" t="s">
        <v>650</v>
      </c>
      <c r="E706" s="94" t="s">
        <v>21</v>
      </c>
      <c r="F706" s="162">
        <v>1</v>
      </c>
      <c r="G706" s="96">
        <v>1.89</v>
      </c>
      <c r="H706" s="97">
        <f t="shared" si="37"/>
        <v>1.89</v>
      </c>
    </row>
    <row r="707" spans="1:157">
      <c r="B707" s="161" t="s">
        <v>2067</v>
      </c>
      <c r="C707" s="98" t="s">
        <v>554</v>
      </c>
      <c r="D707" s="95" t="s">
        <v>555</v>
      </c>
      <c r="E707" s="94" t="s">
        <v>21</v>
      </c>
      <c r="F707" s="162">
        <v>3.5999999999999997E-2</v>
      </c>
      <c r="G707" s="96">
        <v>0.4</v>
      </c>
      <c r="H707" s="97">
        <f t="shared" si="37"/>
        <v>1.44E-2</v>
      </c>
    </row>
    <row r="708" spans="1:157" ht="15.75" thickBot="1">
      <c r="B708" s="161" t="s">
        <v>2068</v>
      </c>
      <c r="C708" s="119" t="s">
        <v>624</v>
      </c>
      <c r="D708" s="121" t="s">
        <v>625</v>
      </c>
      <c r="E708" s="226" t="s">
        <v>21</v>
      </c>
      <c r="F708" s="164">
        <v>1.0999999999999999E-2</v>
      </c>
      <c r="G708" s="122">
        <v>35.69</v>
      </c>
      <c r="H708" s="123">
        <f t="shared" si="37"/>
        <v>0.39258999999999994</v>
      </c>
    </row>
    <row r="709" spans="1:157" s="172" customFormat="1" ht="15.75" thickBot="1">
      <c r="A709" s="165"/>
      <c r="B709" s="166"/>
      <c r="C709" s="167"/>
      <c r="D709" s="168"/>
      <c r="E709" s="167"/>
      <c r="F709" s="170"/>
      <c r="G709" s="171"/>
      <c r="H709" s="171"/>
      <c r="I709" s="74"/>
      <c r="J709" s="74"/>
      <c r="K709" s="74"/>
      <c r="L709" s="74"/>
      <c r="M709" s="74"/>
      <c r="N709" s="74"/>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c r="AN709" s="74"/>
      <c r="AO709" s="74"/>
      <c r="AP709" s="74"/>
      <c r="AQ709" s="74"/>
      <c r="AR709" s="74"/>
      <c r="AS709" s="74"/>
      <c r="AT709" s="74"/>
      <c r="AU709" s="74"/>
      <c r="AV709" s="74"/>
      <c r="AW709" s="74"/>
      <c r="AX709" s="74"/>
      <c r="AY709" s="74"/>
      <c r="AZ709" s="74"/>
      <c r="BA709" s="74"/>
      <c r="BB709" s="74"/>
      <c r="BC709" s="74"/>
      <c r="BD709" s="74"/>
      <c r="BE709" s="74"/>
      <c r="BF709" s="74"/>
      <c r="BG709" s="74"/>
      <c r="BH709" s="74"/>
      <c r="BI709" s="74"/>
      <c r="BJ709" s="74"/>
      <c r="BK709" s="74"/>
      <c r="BL709" s="74"/>
      <c r="BM709" s="74"/>
      <c r="BN709" s="74"/>
      <c r="BO709" s="74"/>
      <c r="BP709" s="74"/>
      <c r="BQ709" s="74"/>
      <c r="BR709" s="74"/>
      <c r="BS709" s="74"/>
      <c r="BT709" s="74"/>
      <c r="BU709" s="74"/>
      <c r="BV709" s="74"/>
      <c r="BW709" s="74"/>
      <c r="BX709" s="74"/>
      <c r="BY709" s="74"/>
      <c r="BZ709" s="74"/>
      <c r="CA709" s="74"/>
      <c r="CB709" s="74"/>
      <c r="CC709" s="74"/>
      <c r="CD709" s="74"/>
      <c r="CE709" s="74"/>
      <c r="CF709" s="74"/>
      <c r="CG709" s="74"/>
      <c r="CH709" s="74"/>
      <c r="CI709" s="74"/>
      <c r="CJ709" s="74"/>
      <c r="CK709" s="74"/>
      <c r="CL709" s="74"/>
      <c r="CM709" s="74"/>
      <c r="CN709" s="74"/>
      <c r="CO709" s="74"/>
      <c r="CP709" s="74"/>
      <c r="CQ709" s="74"/>
      <c r="CR709" s="74"/>
      <c r="CS709" s="74"/>
      <c r="CT709" s="74"/>
      <c r="CU709" s="74"/>
      <c r="CV709" s="74"/>
      <c r="CW709" s="74"/>
      <c r="CX709" s="74"/>
      <c r="CY709" s="74"/>
      <c r="CZ709" s="74"/>
      <c r="DA709" s="74"/>
      <c r="DB709" s="74"/>
      <c r="DC709" s="74"/>
      <c r="DD709" s="74"/>
      <c r="DE709" s="74"/>
      <c r="DF709" s="74"/>
      <c r="DG709" s="74"/>
      <c r="DH709" s="74"/>
      <c r="DI709" s="74"/>
      <c r="DJ709" s="74"/>
      <c r="DK709" s="74"/>
      <c r="DL709" s="74"/>
      <c r="DM709" s="74"/>
      <c r="DN709" s="74"/>
      <c r="DO709" s="74"/>
      <c r="DP709" s="74"/>
      <c r="DQ709" s="74"/>
      <c r="DR709" s="74"/>
      <c r="DS709" s="74"/>
      <c r="DT709" s="74"/>
      <c r="DU709" s="74"/>
      <c r="DV709" s="74"/>
      <c r="DW709" s="74"/>
      <c r="DX709" s="74"/>
      <c r="DY709" s="74"/>
      <c r="DZ709" s="74"/>
      <c r="EA709" s="74"/>
      <c r="EB709" s="74"/>
      <c r="EC709" s="74"/>
      <c r="ED709" s="74"/>
      <c r="EE709" s="74"/>
      <c r="EF709" s="74"/>
      <c r="EG709" s="74"/>
      <c r="EH709" s="74"/>
      <c r="EI709" s="74"/>
      <c r="EJ709" s="74"/>
      <c r="EK709" s="74"/>
      <c r="EL709" s="74"/>
      <c r="EM709" s="74"/>
      <c r="EN709" s="74"/>
      <c r="EO709" s="74"/>
      <c r="EP709" s="74"/>
      <c r="EQ709" s="74"/>
      <c r="ER709" s="74"/>
      <c r="ES709" s="74"/>
      <c r="ET709" s="74"/>
      <c r="EU709" s="74"/>
      <c r="EV709" s="74"/>
      <c r="EW709" s="74"/>
      <c r="EX709" s="74"/>
      <c r="EY709" s="74"/>
      <c r="EZ709" s="74"/>
      <c r="FA709" s="74"/>
    </row>
    <row r="710" spans="1:157" ht="31.5">
      <c r="B710" s="154" t="s">
        <v>1559</v>
      </c>
      <c r="C710" s="179" t="s">
        <v>1733</v>
      </c>
      <c r="D710" s="225" t="s">
        <v>651</v>
      </c>
      <c r="E710" s="175" t="s">
        <v>21</v>
      </c>
      <c r="F710" s="176"/>
      <c r="G710" s="174"/>
      <c r="H710" s="178">
        <f>SUM(H711:H716)</f>
        <v>8.9581599999999995</v>
      </c>
    </row>
    <row r="711" spans="1:157" ht="29.25" customHeight="1">
      <c r="B711" s="161" t="s">
        <v>2069</v>
      </c>
      <c r="C711" s="98" t="s">
        <v>604</v>
      </c>
      <c r="D711" s="95" t="s">
        <v>652</v>
      </c>
      <c r="E711" s="94" t="s">
        <v>261</v>
      </c>
      <c r="F711" s="162">
        <v>0.107</v>
      </c>
      <c r="G711" s="96">
        <v>12.89</v>
      </c>
      <c r="H711" s="97">
        <f t="shared" ref="H711:H716" si="38">F711*G711</f>
        <v>1.37923</v>
      </c>
    </row>
    <row r="712" spans="1:157">
      <c r="B712" s="161" t="s">
        <v>2070</v>
      </c>
      <c r="C712" s="98" t="s">
        <v>606</v>
      </c>
      <c r="D712" s="95" t="s">
        <v>653</v>
      </c>
      <c r="E712" s="94" t="s">
        <v>261</v>
      </c>
      <c r="F712" s="162">
        <v>0.107</v>
      </c>
      <c r="G712" s="96">
        <v>15.72</v>
      </c>
      <c r="H712" s="97">
        <f t="shared" si="38"/>
        <v>1.68204</v>
      </c>
    </row>
    <row r="713" spans="1:157">
      <c r="B713" s="161" t="s">
        <v>2071</v>
      </c>
      <c r="C713" s="98" t="s">
        <v>622</v>
      </c>
      <c r="D713" s="95" t="s">
        <v>654</v>
      </c>
      <c r="E713" s="94" t="s">
        <v>21</v>
      </c>
      <c r="F713" s="162">
        <v>8.9999999999999993E-3</v>
      </c>
      <c r="G713" s="96">
        <v>41.1</v>
      </c>
      <c r="H713" s="97">
        <f t="shared" si="38"/>
        <v>0.36990000000000001</v>
      </c>
    </row>
    <row r="714" spans="1:157">
      <c r="B714" s="161" t="s">
        <v>2072</v>
      </c>
      <c r="C714" s="98">
        <v>3540</v>
      </c>
      <c r="D714" s="95" t="s">
        <v>655</v>
      </c>
      <c r="E714" s="94" t="s">
        <v>21</v>
      </c>
      <c r="F714" s="162">
        <v>1</v>
      </c>
      <c r="G714" s="96">
        <v>5.12</v>
      </c>
      <c r="H714" s="97">
        <f t="shared" si="38"/>
        <v>5.12</v>
      </c>
    </row>
    <row r="715" spans="1:157">
      <c r="B715" s="161" t="s">
        <v>2073</v>
      </c>
      <c r="C715" s="98" t="s">
        <v>554</v>
      </c>
      <c r="D715" s="95" t="s">
        <v>656</v>
      </c>
      <c r="E715" s="94" t="s">
        <v>21</v>
      </c>
      <c r="F715" s="162">
        <v>3.5999999999999997E-2</v>
      </c>
      <c r="G715" s="96">
        <v>0.4</v>
      </c>
      <c r="H715" s="97">
        <f t="shared" si="38"/>
        <v>1.44E-2</v>
      </c>
    </row>
    <row r="716" spans="1:157" ht="15.75" thickBot="1">
      <c r="B716" s="161" t="s">
        <v>2074</v>
      </c>
      <c r="C716" s="119" t="s">
        <v>624</v>
      </c>
      <c r="D716" s="121" t="s">
        <v>657</v>
      </c>
      <c r="E716" s="226" t="s">
        <v>21</v>
      </c>
      <c r="F716" s="164">
        <v>1.0999999999999999E-2</v>
      </c>
      <c r="G716" s="122">
        <v>35.69</v>
      </c>
      <c r="H716" s="123">
        <f t="shared" si="38"/>
        <v>0.39258999999999994</v>
      </c>
    </row>
    <row r="717" spans="1:157" s="172" customFormat="1" ht="15.75" thickBot="1">
      <c r="A717" s="165"/>
      <c r="B717" s="166"/>
      <c r="C717" s="167"/>
      <c r="D717" s="168"/>
      <c r="E717" s="167"/>
      <c r="F717" s="170"/>
      <c r="G717" s="171"/>
      <c r="H717" s="171"/>
      <c r="I717" s="74"/>
      <c r="J717" s="74"/>
      <c r="K717" s="74"/>
      <c r="L717" s="74"/>
      <c r="M717" s="74"/>
      <c r="N717" s="74"/>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c r="AN717" s="74"/>
      <c r="AO717" s="74"/>
      <c r="AP717" s="74"/>
      <c r="AQ717" s="74"/>
      <c r="AR717" s="74"/>
      <c r="AS717" s="74"/>
      <c r="AT717" s="74"/>
      <c r="AU717" s="74"/>
      <c r="AV717" s="74"/>
      <c r="AW717" s="74"/>
      <c r="AX717" s="74"/>
      <c r="AY717" s="74"/>
      <c r="AZ717" s="74"/>
      <c r="BA717" s="74"/>
      <c r="BB717" s="74"/>
      <c r="BC717" s="74"/>
      <c r="BD717" s="74"/>
      <c r="BE717" s="74"/>
      <c r="BF717" s="74"/>
      <c r="BG717" s="74"/>
      <c r="BH717" s="74"/>
      <c r="BI717" s="74"/>
      <c r="BJ717" s="74"/>
      <c r="BK717" s="74"/>
      <c r="BL717" s="74"/>
      <c r="BM717" s="74"/>
      <c r="BN717" s="74"/>
      <c r="BO717" s="74"/>
      <c r="BP717" s="74"/>
      <c r="BQ717" s="74"/>
      <c r="BR717" s="74"/>
      <c r="BS717" s="74"/>
      <c r="BT717" s="74"/>
      <c r="BU717" s="74"/>
      <c r="BV717" s="74"/>
      <c r="BW717" s="74"/>
      <c r="BX717" s="74"/>
      <c r="BY717" s="74"/>
      <c r="BZ717" s="74"/>
      <c r="CA717" s="74"/>
      <c r="CB717" s="74"/>
      <c r="CC717" s="74"/>
      <c r="CD717" s="74"/>
      <c r="CE717" s="74"/>
      <c r="CF717" s="74"/>
      <c r="CG717" s="74"/>
      <c r="CH717" s="74"/>
      <c r="CI717" s="74"/>
      <c r="CJ717" s="74"/>
      <c r="CK717" s="74"/>
      <c r="CL717" s="74"/>
      <c r="CM717" s="74"/>
      <c r="CN717" s="74"/>
      <c r="CO717" s="74"/>
      <c r="CP717" s="74"/>
      <c r="CQ717" s="74"/>
      <c r="CR717" s="74"/>
      <c r="CS717" s="74"/>
      <c r="CT717" s="74"/>
      <c r="CU717" s="74"/>
      <c r="CV717" s="74"/>
      <c r="CW717" s="74"/>
      <c r="CX717" s="74"/>
      <c r="CY717" s="74"/>
      <c r="CZ717" s="74"/>
      <c r="DA717" s="74"/>
      <c r="DB717" s="74"/>
      <c r="DC717" s="74"/>
      <c r="DD717" s="74"/>
      <c r="DE717" s="74"/>
      <c r="DF717" s="74"/>
      <c r="DG717" s="74"/>
      <c r="DH717" s="74"/>
      <c r="DI717" s="74"/>
      <c r="DJ717" s="74"/>
      <c r="DK717" s="74"/>
      <c r="DL717" s="74"/>
      <c r="DM717" s="74"/>
      <c r="DN717" s="74"/>
      <c r="DO717" s="74"/>
      <c r="DP717" s="74"/>
      <c r="DQ717" s="74"/>
      <c r="DR717" s="74"/>
      <c r="DS717" s="74"/>
      <c r="DT717" s="74"/>
      <c r="DU717" s="74"/>
      <c r="DV717" s="74"/>
      <c r="DW717" s="74"/>
      <c r="DX717" s="74"/>
      <c r="DY717" s="74"/>
      <c r="DZ717" s="74"/>
      <c r="EA717" s="74"/>
      <c r="EB717" s="74"/>
      <c r="EC717" s="74"/>
      <c r="ED717" s="74"/>
      <c r="EE717" s="74"/>
      <c r="EF717" s="74"/>
      <c r="EG717" s="74"/>
      <c r="EH717" s="74"/>
      <c r="EI717" s="74"/>
      <c r="EJ717" s="74"/>
      <c r="EK717" s="74"/>
      <c r="EL717" s="74"/>
      <c r="EM717" s="74"/>
      <c r="EN717" s="74"/>
      <c r="EO717" s="74"/>
      <c r="EP717" s="74"/>
      <c r="EQ717" s="74"/>
      <c r="ER717" s="74"/>
      <c r="ES717" s="74"/>
      <c r="ET717" s="74"/>
      <c r="EU717" s="74"/>
      <c r="EV717" s="74"/>
      <c r="EW717" s="74"/>
      <c r="EX717" s="74"/>
      <c r="EY717" s="74"/>
      <c r="EZ717" s="74"/>
      <c r="FA717" s="74"/>
    </row>
    <row r="718" spans="1:157" ht="31.5">
      <c r="B718" s="154" t="s">
        <v>1560</v>
      </c>
      <c r="C718" s="179" t="s">
        <v>658</v>
      </c>
      <c r="D718" s="225" t="s">
        <v>659</v>
      </c>
      <c r="E718" s="175" t="s">
        <v>21</v>
      </c>
      <c r="F718" s="176"/>
      <c r="G718" s="174"/>
      <c r="H718" s="178">
        <f>SUM(H719:H724)</f>
        <v>5.8842200000000009</v>
      </c>
    </row>
    <row r="719" spans="1:157" ht="30">
      <c r="B719" s="161" t="s">
        <v>2075</v>
      </c>
      <c r="C719" s="98" t="s">
        <v>604</v>
      </c>
      <c r="D719" s="95" t="s">
        <v>605</v>
      </c>
      <c r="E719" s="94" t="s">
        <v>261</v>
      </c>
      <c r="F719" s="162">
        <v>0.1</v>
      </c>
      <c r="G719" s="96">
        <v>12.89</v>
      </c>
      <c r="H719" s="97">
        <f t="shared" ref="H719:H724" si="39">F719*G719</f>
        <v>1.2890000000000001</v>
      </c>
    </row>
    <row r="720" spans="1:157">
      <c r="B720" s="161" t="s">
        <v>2076</v>
      </c>
      <c r="C720" s="98" t="s">
        <v>606</v>
      </c>
      <c r="D720" s="95" t="s">
        <v>607</v>
      </c>
      <c r="E720" s="94" t="s">
        <v>261</v>
      </c>
      <c r="F720" s="162">
        <v>0.1</v>
      </c>
      <c r="G720" s="96">
        <v>15.72</v>
      </c>
      <c r="H720" s="97">
        <f t="shared" si="39"/>
        <v>1.5720000000000001</v>
      </c>
    </row>
    <row r="721" spans="1:157">
      <c r="B721" s="161" t="s">
        <v>2077</v>
      </c>
      <c r="C721" s="98" t="s">
        <v>622</v>
      </c>
      <c r="D721" s="95" t="s">
        <v>623</v>
      </c>
      <c r="E721" s="94" t="s">
        <v>21</v>
      </c>
      <c r="F721" s="162">
        <v>7.0000000000000001E-3</v>
      </c>
      <c r="G721" s="96">
        <v>41.1</v>
      </c>
      <c r="H721" s="97">
        <f t="shared" si="39"/>
        <v>0.28770000000000001</v>
      </c>
    </row>
    <row r="722" spans="1:157">
      <c r="B722" s="161" t="s">
        <v>2078</v>
      </c>
      <c r="C722" s="98" t="s">
        <v>554</v>
      </c>
      <c r="D722" s="95" t="s">
        <v>555</v>
      </c>
      <c r="E722" s="94" t="s">
        <v>21</v>
      </c>
      <c r="F722" s="162">
        <v>0.05</v>
      </c>
      <c r="G722" s="96">
        <v>0.4</v>
      </c>
      <c r="H722" s="97">
        <f t="shared" si="39"/>
        <v>2.0000000000000004E-2</v>
      </c>
    </row>
    <row r="723" spans="1:157">
      <c r="B723" s="161" t="s">
        <v>2079</v>
      </c>
      <c r="C723" s="98" t="s">
        <v>660</v>
      </c>
      <c r="D723" s="95" t="s">
        <v>661</v>
      </c>
      <c r="E723" s="94" t="s">
        <v>21</v>
      </c>
      <c r="F723" s="162">
        <v>1</v>
      </c>
      <c r="G723" s="96">
        <v>2.4300000000000002</v>
      </c>
      <c r="H723" s="97">
        <f t="shared" si="39"/>
        <v>2.4300000000000002</v>
      </c>
    </row>
    <row r="724" spans="1:157" ht="15.75" thickBot="1">
      <c r="B724" s="161" t="s">
        <v>2080</v>
      </c>
      <c r="C724" s="119" t="s">
        <v>624</v>
      </c>
      <c r="D724" s="121" t="s">
        <v>625</v>
      </c>
      <c r="E724" s="226" t="s">
        <v>21</v>
      </c>
      <c r="F724" s="164">
        <v>8.0000000000000002E-3</v>
      </c>
      <c r="G724" s="122">
        <v>35.69</v>
      </c>
      <c r="H724" s="123">
        <f t="shared" si="39"/>
        <v>0.28552</v>
      </c>
    </row>
    <row r="725" spans="1:157" s="172" customFormat="1" ht="15.75" thickBot="1">
      <c r="A725" s="165"/>
      <c r="B725" s="166"/>
      <c r="C725" s="167"/>
      <c r="D725" s="168"/>
      <c r="E725" s="169"/>
      <c r="F725" s="170"/>
      <c r="G725" s="171"/>
      <c r="H725" s="171"/>
      <c r="I725" s="74"/>
      <c r="J725" s="74"/>
      <c r="K725" s="74"/>
      <c r="L725" s="74"/>
      <c r="M725" s="74"/>
      <c r="N725" s="74"/>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c r="AN725" s="74"/>
      <c r="AO725" s="74"/>
      <c r="AP725" s="74"/>
      <c r="AQ725" s="74"/>
      <c r="AR725" s="74"/>
      <c r="AS725" s="74"/>
      <c r="AT725" s="74"/>
      <c r="AU725" s="74"/>
      <c r="AV725" s="74"/>
      <c r="AW725" s="74"/>
      <c r="AX725" s="74"/>
      <c r="AY725" s="74"/>
      <c r="AZ725" s="74"/>
      <c r="BA725" s="74"/>
      <c r="BB725" s="74"/>
      <c r="BC725" s="74"/>
      <c r="BD725" s="74"/>
      <c r="BE725" s="74"/>
      <c r="BF725" s="74"/>
      <c r="BG725" s="74"/>
      <c r="BH725" s="74"/>
      <c r="BI725" s="74"/>
      <c r="BJ725" s="74"/>
      <c r="BK725" s="74"/>
      <c r="BL725" s="74"/>
      <c r="BM725" s="74"/>
      <c r="BN725" s="74"/>
      <c r="BO725" s="74"/>
      <c r="BP725" s="74"/>
      <c r="BQ725" s="74"/>
      <c r="BR725" s="74"/>
      <c r="BS725" s="74"/>
      <c r="BT725" s="74"/>
      <c r="BU725" s="74"/>
      <c r="BV725" s="74"/>
      <c r="BW725" s="74"/>
      <c r="BX725" s="74"/>
      <c r="BY725" s="74"/>
      <c r="BZ725" s="74"/>
      <c r="CA725" s="74"/>
      <c r="CB725" s="74"/>
      <c r="CC725" s="74"/>
      <c r="CD725" s="74"/>
      <c r="CE725" s="74"/>
      <c r="CF725" s="74"/>
      <c r="CG725" s="74"/>
      <c r="CH725" s="74"/>
      <c r="CI725" s="74"/>
      <c r="CJ725" s="74"/>
      <c r="CK725" s="74"/>
      <c r="CL725" s="74"/>
      <c r="CM725" s="74"/>
      <c r="CN725" s="74"/>
      <c r="CO725" s="74"/>
      <c r="CP725" s="74"/>
      <c r="CQ725" s="74"/>
      <c r="CR725" s="74"/>
      <c r="CS725" s="74"/>
      <c r="CT725" s="74"/>
      <c r="CU725" s="74"/>
      <c r="CV725" s="74"/>
      <c r="CW725" s="74"/>
      <c r="CX725" s="74"/>
      <c r="CY725" s="74"/>
      <c r="CZ725" s="74"/>
      <c r="DA725" s="74"/>
      <c r="DB725" s="74"/>
      <c r="DC725" s="74"/>
      <c r="DD725" s="74"/>
      <c r="DE725" s="74"/>
      <c r="DF725" s="74"/>
      <c r="DG725" s="74"/>
      <c r="DH725" s="74"/>
      <c r="DI725" s="74"/>
      <c r="DJ725" s="74"/>
      <c r="DK725" s="74"/>
      <c r="DL725" s="74"/>
      <c r="DM725" s="74"/>
      <c r="DN725" s="74"/>
      <c r="DO725" s="74"/>
      <c r="DP725" s="74"/>
      <c r="DQ725" s="74"/>
      <c r="DR725" s="74"/>
      <c r="DS725" s="74"/>
      <c r="DT725" s="74"/>
      <c r="DU725" s="74"/>
      <c r="DV725" s="74"/>
      <c r="DW725" s="74"/>
      <c r="DX725" s="74"/>
      <c r="DY725" s="74"/>
      <c r="DZ725" s="74"/>
      <c r="EA725" s="74"/>
      <c r="EB725" s="74"/>
      <c r="EC725" s="74"/>
      <c r="ED725" s="74"/>
      <c r="EE725" s="74"/>
      <c r="EF725" s="74"/>
      <c r="EG725" s="74"/>
      <c r="EH725" s="74"/>
      <c r="EI725" s="74"/>
      <c r="EJ725" s="74"/>
      <c r="EK725" s="74"/>
      <c r="EL725" s="74"/>
      <c r="EM725" s="74"/>
      <c r="EN725" s="74"/>
      <c r="EO725" s="74"/>
      <c r="EP725" s="74"/>
      <c r="EQ725" s="74"/>
      <c r="ER725" s="74"/>
      <c r="ES725" s="74"/>
      <c r="ET725" s="74"/>
      <c r="EU725" s="74"/>
      <c r="EV725" s="74"/>
      <c r="EW725" s="74"/>
      <c r="EX725" s="74"/>
      <c r="EY725" s="74"/>
      <c r="EZ725" s="74"/>
      <c r="FA725" s="74"/>
    </row>
    <row r="726" spans="1:157" ht="31.5">
      <c r="B726" s="154" t="s">
        <v>1561</v>
      </c>
      <c r="C726" s="179" t="s">
        <v>829</v>
      </c>
      <c r="D726" s="180" t="s">
        <v>184</v>
      </c>
      <c r="E726" s="175" t="s">
        <v>21</v>
      </c>
      <c r="F726" s="176"/>
      <c r="G726" s="174"/>
      <c r="H726" s="178">
        <f>SUM(H727:H732)</f>
        <v>6.1542200000000005</v>
      </c>
    </row>
    <row r="727" spans="1:157" ht="30">
      <c r="B727" s="161" t="s">
        <v>2081</v>
      </c>
      <c r="C727" s="98" t="s">
        <v>604</v>
      </c>
      <c r="D727" s="95" t="s">
        <v>605</v>
      </c>
      <c r="E727" s="94" t="s">
        <v>261</v>
      </c>
      <c r="F727" s="162">
        <v>0.1</v>
      </c>
      <c r="G727" s="96">
        <v>12.89</v>
      </c>
      <c r="H727" s="97">
        <f t="shared" ref="H727:H732" si="40">F727*G727</f>
        <v>1.2890000000000001</v>
      </c>
    </row>
    <row r="728" spans="1:157">
      <c r="B728" s="161" t="s">
        <v>2082</v>
      </c>
      <c r="C728" s="98" t="s">
        <v>606</v>
      </c>
      <c r="D728" s="95" t="s">
        <v>607</v>
      </c>
      <c r="E728" s="94" t="s">
        <v>261</v>
      </c>
      <c r="F728" s="162">
        <v>0.1</v>
      </c>
      <c r="G728" s="96">
        <v>15.72</v>
      </c>
      <c r="H728" s="97">
        <f t="shared" si="40"/>
        <v>1.5720000000000001</v>
      </c>
    </row>
    <row r="729" spans="1:157">
      <c r="B729" s="161" t="s">
        <v>2083</v>
      </c>
      <c r="C729" s="98" t="s">
        <v>622</v>
      </c>
      <c r="D729" s="95" t="s">
        <v>623</v>
      </c>
      <c r="E729" s="94" t="s">
        <v>21</v>
      </c>
      <c r="F729" s="162">
        <v>7.0000000000000001E-3</v>
      </c>
      <c r="G729" s="96">
        <v>41.1</v>
      </c>
      <c r="H729" s="97">
        <f t="shared" si="40"/>
        <v>0.28770000000000001</v>
      </c>
    </row>
    <row r="730" spans="1:157">
      <c r="B730" s="161" t="s">
        <v>2084</v>
      </c>
      <c r="C730" s="98" t="s">
        <v>554</v>
      </c>
      <c r="D730" s="95" t="s">
        <v>555</v>
      </c>
      <c r="E730" s="94" t="s">
        <v>21</v>
      </c>
      <c r="F730" s="162">
        <v>0.05</v>
      </c>
      <c r="G730" s="96">
        <v>0.4</v>
      </c>
      <c r="H730" s="97">
        <f t="shared" si="40"/>
        <v>2.0000000000000004E-2</v>
      </c>
    </row>
    <row r="731" spans="1:157" ht="30">
      <c r="B731" s="161" t="s">
        <v>2085</v>
      </c>
      <c r="C731" s="98">
        <v>820</v>
      </c>
      <c r="D731" s="95" t="s">
        <v>663</v>
      </c>
      <c r="E731" s="94" t="s">
        <v>21</v>
      </c>
      <c r="F731" s="162">
        <v>1</v>
      </c>
      <c r="G731" s="96">
        <v>2.7</v>
      </c>
      <c r="H731" s="97">
        <f t="shared" si="40"/>
        <v>2.7</v>
      </c>
    </row>
    <row r="732" spans="1:157" ht="15.75" thickBot="1">
      <c r="B732" s="161" t="s">
        <v>2086</v>
      </c>
      <c r="C732" s="119" t="s">
        <v>624</v>
      </c>
      <c r="D732" s="121" t="s">
        <v>625</v>
      </c>
      <c r="E732" s="226" t="s">
        <v>21</v>
      </c>
      <c r="F732" s="164">
        <v>8.0000000000000002E-3</v>
      </c>
      <c r="G732" s="122">
        <v>35.69</v>
      </c>
      <c r="H732" s="123">
        <f t="shared" si="40"/>
        <v>0.28552</v>
      </c>
    </row>
    <row r="733" spans="1:157" s="172" customFormat="1" ht="15.75" thickBot="1">
      <c r="A733" s="165"/>
      <c r="B733" s="166"/>
      <c r="C733" s="167"/>
      <c r="D733" s="168"/>
      <c r="E733" s="169"/>
      <c r="F733" s="170"/>
      <c r="G733" s="171"/>
      <c r="H733" s="171"/>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c r="AN733" s="74"/>
      <c r="AO733" s="74"/>
      <c r="AP733" s="74"/>
      <c r="AQ733" s="74"/>
      <c r="AR733" s="74"/>
      <c r="AS733" s="74"/>
      <c r="AT733" s="74"/>
      <c r="AU733" s="74"/>
      <c r="AV733" s="74"/>
      <c r="AW733" s="74"/>
      <c r="AX733" s="74"/>
      <c r="AY733" s="74"/>
      <c r="AZ733" s="74"/>
      <c r="BA733" s="74"/>
      <c r="BB733" s="74"/>
      <c r="BC733" s="74"/>
      <c r="BD733" s="74"/>
      <c r="BE733" s="74"/>
      <c r="BF733" s="74"/>
      <c r="BG733" s="74"/>
      <c r="BH733" s="74"/>
      <c r="BI733" s="74"/>
      <c r="BJ733" s="74"/>
      <c r="BK733" s="74"/>
      <c r="BL733" s="74"/>
      <c r="BM733" s="74"/>
      <c r="BN733" s="74"/>
      <c r="BO733" s="74"/>
      <c r="BP733" s="74"/>
      <c r="BQ733" s="74"/>
      <c r="BR733" s="74"/>
      <c r="BS733" s="74"/>
      <c r="BT733" s="74"/>
      <c r="BU733" s="74"/>
      <c r="BV733" s="74"/>
      <c r="BW733" s="74"/>
      <c r="BX733" s="74"/>
      <c r="BY733" s="74"/>
      <c r="BZ733" s="74"/>
      <c r="CA733" s="74"/>
      <c r="CB733" s="74"/>
      <c r="CC733" s="74"/>
      <c r="CD733" s="74"/>
      <c r="CE733" s="74"/>
      <c r="CF733" s="74"/>
      <c r="CG733" s="74"/>
      <c r="CH733" s="74"/>
      <c r="CI733" s="74"/>
      <c r="CJ733" s="74"/>
      <c r="CK733" s="74"/>
      <c r="CL733" s="74"/>
      <c r="CM733" s="74"/>
      <c r="CN733" s="74"/>
      <c r="CO733" s="74"/>
      <c r="CP733" s="74"/>
      <c r="CQ733" s="74"/>
      <c r="CR733" s="74"/>
      <c r="CS733" s="74"/>
      <c r="CT733" s="74"/>
      <c r="CU733" s="74"/>
      <c r="CV733" s="74"/>
      <c r="CW733" s="74"/>
      <c r="CX733" s="74"/>
      <c r="CY733" s="74"/>
      <c r="CZ733" s="74"/>
      <c r="DA733" s="74"/>
      <c r="DB733" s="74"/>
      <c r="DC733" s="74"/>
      <c r="DD733" s="74"/>
      <c r="DE733" s="74"/>
      <c r="DF733" s="74"/>
      <c r="DG733" s="74"/>
      <c r="DH733" s="74"/>
      <c r="DI733" s="74"/>
      <c r="DJ733" s="74"/>
      <c r="DK733" s="74"/>
      <c r="DL733" s="74"/>
      <c r="DM733" s="74"/>
      <c r="DN733" s="74"/>
      <c r="DO733" s="74"/>
      <c r="DP733" s="74"/>
      <c r="DQ733" s="74"/>
      <c r="DR733" s="74"/>
      <c r="DS733" s="74"/>
      <c r="DT733" s="74"/>
      <c r="DU733" s="74"/>
      <c r="DV733" s="74"/>
      <c r="DW733" s="74"/>
      <c r="DX733" s="74"/>
      <c r="DY733" s="74"/>
      <c r="DZ733" s="74"/>
      <c r="EA733" s="74"/>
      <c r="EB733" s="74"/>
      <c r="EC733" s="74"/>
      <c r="ED733" s="74"/>
      <c r="EE733" s="74"/>
      <c r="EF733" s="74"/>
      <c r="EG733" s="74"/>
      <c r="EH733" s="74"/>
      <c r="EI733" s="74"/>
      <c r="EJ733" s="74"/>
      <c r="EK733" s="74"/>
      <c r="EL733" s="74"/>
      <c r="EM733" s="74"/>
      <c r="EN733" s="74"/>
      <c r="EO733" s="74"/>
      <c r="EP733" s="74"/>
      <c r="EQ733" s="74"/>
      <c r="ER733" s="74"/>
      <c r="ES733" s="74"/>
      <c r="ET733" s="74"/>
      <c r="EU733" s="74"/>
      <c r="EV733" s="74"/>
      <c r="EW733" s="74"/>
      <c r="EX733" s="74"/>
      <c r="EY733" s="74"/>
      <c r="EZ733" s="74"/>
      <c r="FA733" s="74"/>
    </row>
    <row r="734" spans="1:157" ht="31.5">
      <c r="B734" s="154" t="s">
        <v>1562</v>
      </c>
      <c r="C734" s="179" t="s">
        <v>1734</v>
      </c>
      <c r="D734" s="180" t="s">
        <v>185</v>
      </c>
      <c r="E734" s="175" t="s">
        <v>21</v>
      </c>
      <c r="F734" s="176"/>
      <c r="G734" s="174"/>
      <c r="H734" s="178">
        <f>SUM(H735:H740)</f>
        <v>10.294220000000001</v>
      </c>
    </row>
    <row r="735" spans="1:157" ht="30">
      <c r="B735" s="161" t="s">
        <v>2087</v>
      </c>
      <c r="C735" s="98" t="s">
        <v>604</v>
      </c>
      <c r="D735" s="95" t="s">
        <v>605</v>
      </c>
      <c r="E735" s="94" t="s">
        <v>261</v>
      </c>
      <c r="F735" s="162">
        <v>0.1</v>
      </c>
      <c r="G735" s="96">
        <v>12.89</v>
      </c>
      <c r="H735" s="97">
        <f t="shared" ref="H735:H740" si="41">F735*G735</f>
        <v>1.2890000000000001</v>
      </c>
    </row>
    <row r="736" spans="1:157">
      <c r="B736" s="161" t="s">
        <v>2088</v>
      </c>
      <c r="C736" s="98" t="s">
        <v>606</v>
      </c>
      <c r="D736" s="95" t="s">
        <v>607</v>
      </c>
      <c r="E736" s="94" t="s">
        <v>261</v>
      </c>
      <c r="F736" s="162">
        <v>0.1</v>
      </c>
      <c r="G736" s="96">
        <v>15.72</v>
      </c>
      <c r="H736" s="97">
        <f t="shared" si="41"/>
        <v>1.5720000000000001</v>
      </c>
    </row>
    <row r="737" spans="1:157">
      <c r="B737" s="161" t="s">
        <v>2089</v>
      </c>
      <c r="C737" s="98" t="s">
        <v>622</v>
      </c>
      <c r="D737" s="95" t="s">
        <v>623</v>
      </c>
      <c r="E737" s="94" t="s">
        <v>21</v>
      </c>
      <c r="F737" s="162">
        <v>7.0000000000000001E-3</v>
      </c>
      <c r="G737" s="96">
        <v>41.1</v>
      </c>
      <c r="H737" s="97">
        <f t="shared" si="41"/>
        <v>0.28770000000000001</v>
      </c>
    </row>
    <row r="738" spans="1:157">
      <c r="B738" s="161" t="s">
        <v>2090</v>
      </c>
      <c r="C738" s="98" t="s">
        <v>554</v>
      </c>
      <c r="D738" s="95" t="s">
        <v>555</v>
      </c>
      <c r="E738" s="94" t="s">
        <v>21</v>
      </c>
      <c r="F738" s="162">
        <v>0.05</v>
      </c>
      <c r="G738" s="96">
        <v>0.4</v>
      </c>
      <c r="H738" s="97">
        <f t="shared" si="41"/>
        <v>2.0000000000000004E-2</v>
      </c>
    </row>
    <row r="739" spans="1:157" ht="30">
      <c r="B739" s="161" t="s">
        <v>2091</v>
      </c>
      <c r="C739" s="98">
        <v>822</v>
      </c>
      <c r="D739" s="95" t="s">
        <v>665</v>
      </c>
      <c r="E739" s="94" t="s">
        <v>21</v>
      </c>
      <c r="F739" s="162">
        <v>1</v>
      </c>
      <c r="G739" s="96">
        <v>6.84</v>
      </c>
      <c r="H739" s="97">
        <f t="shared" si="41"/>
        <v>6.84</v>
      </c>
    </row>
    <row r="740" spans="1:157" ht="15.75" thickBot="1">
      <c r="B740" s="161" t="s">
        <v>2092</v>
      </c>
      <c r="C740" s="119" t="s">
        <v>624</v>
      </c>
      <c r="D740" s="121" t="s">
        <v>625</v>
      </c>
      <c r="E740" s="226" t="s">
        <v>21</v>
      </c>
      <c r="F740" s="164">
        <v>8.0000000000000002E-3</v>
      </c>
      <c r="G740" s="122">
        <v>35.69</v>
      </c>
      <c r="H740" s="123">
        <f t="shared" si="41"/>
        <v>0.28552</v>
      </c>
    </row>
    <row r="741" spans="1:157" s="172" customFormat="1" ht="16.5" thickBot="1">
      <c r="A741" s="165"/>
      <c r="B741" s="166"/>
      <c r="C741" s="258"/>
      <c r="E741" s="214"/>
      <c r="F741" s="170"/>
      <c r="G741" s="171"/>
      <c r="H741" s="171"/>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c r="AN741" s="74"/>
      <c r="AO741" s="74"/>
      <c r="AP741" s="74"/>
      <c r="AQ741" s="74"/>
      <c r="AR741" s="74"/>
      <c r="AS741" s="74"/>
      <c r="AT741" s="74"/>
      <c r="AU741" s="74"/>
      <c r="AV741" s="74"/>
      <c r="AW741" s="74"/>
      <c r="AX741" s="74"/>
      <c r="AY741" s="74"/>
      <c r="AZ741" s="74"/>
      <c r="BA741" s="74"/>
      <c r="BB741" s="74"/>
      <c r="BC741" s="74"/>
      <c r="BD741" s="74"/>
      <c r="BE741" s="74"/>
      <c r="BF741" s="74"/>
      <c r="BG741" s="74"/>
      <c r="BH741" s="74"/>
      <c r="BI741" s="74"/>
      <c r="BJ741" s="74"/>
      <c r="BK741" s="74"/>
      <c r="BL741" s="74"/>
      <c r="BM741" s="74"/>
      <c r="BN741" s="74"/>
      <c r="BO741" s="74"/>
      <c r="BP741" s="74"/>
      <c r="BQ741" s="74"/>
      <c r="BR741" s="74"/>
      <c r="BS741" s="74"/>
      <c r="BT741" s="74"/>
      <c r="BU741" s="74"/>
      <c r="BV741" s="74"/>
      <c r="BW741" s="74"/>
      <c r="BX741" s="74"/>
      <c r="BY741" s="74"/>
      <c r="BZ741" s="74"/>
      <c r="CA741" s="74"/>
      <c r="CB741" s="74"/>
      <c r="CC741" s="74"/>
      <c r="CD741" s="74"/>
      <c r="CE741" s="74"/>
      <c r="CF741" s="74"/>
      <c r="CG741" s="74"/>
      <c r="CH741" s="74"/>
      <c r="CI741" s="74"/>
      <c r="CJ741" s="74"/>
      <c r="CK741" s="74"/>
      <c r="CL741" s="74"/>
      <c r="CM741" s="74"/>
      <c r="CN741" s="74"/>
      <c r="CO741" s="74"/>
      <c r="CP741" s="74"/>
      <c r="CQ741" s="74"/>
      <c r="CR741" s="74"/>
      <c r="CS741" s="74"/>
      <c r="CT741" s="74"/>
      <c r="CU741" s="74"/>
      <c r="CV741" s="74"/>
      <c r="CW741" s="74"/>
      <c r="CX741" s="74"/>
      <c r="CY741" s="74"/>
      <c r="CZ741" s="74"/>
      <c r="DA741" s="74"/>
      <c r="DB741" s="74"/>
      <c r="DC741" s="74"/>
      <c r="DD741" s="74"/>
      <c r="DE741" s="74"/>
      <c r="DF741" s="74"/>
      <c r="DG741" s="74"/>
      <c r="DH741" s="74"/>
      <c r="DI741" s="74"/>
      <c r="DJ741" s="74"/>
      <c r="DK741" s="74"/>
      <c r="DL741" s="74"/>
      <c r="DM741" s="74"/>
      <c r="DN741" s="74"/>
      <c r="DO741" s="74"/>
      <c r="DP741" s="74"/>
      <c r="DQ741" s="74"/>
      <c r="DR741" s="74"/>
      <c r="DS741" s="74"/>
      <c r="DT741" s="74"/>
      <c r="DU741" s="74"/>
      <c r="DV741" s="74"/>
      <c r="DW741" s="74"/>
      <c r="DX741" s="74"/>
      <c r="DY741" s="74"/>
      <c r="DZ741" s="74"/>
      <c r="EA741" s="74"/>
      <c r="EB741" s="74"/>
      <c r="EC741" s="74"/>
      <c r="ED741" s="74"/>
      <c r="EE741" s="74"/>
      <c r="EF741" s="74"/>
      <c r="EG741" s="74"/>
      <c r="EH741" s="74"/>
      <c r="EI741" s="74"/>
      <c r="EJ741" s="74"/>
      <c r="EK741" s="74"/>
      <c r="EL741" s="74"/>
      <c r="EM741" s="74"/>
      <c r="EN741" s="74"/>
      <c r="EO741" s="74"/>
      <c r="EP741" s="74"/>
      <c r="EQ741" s="74"/>
      <c r="ER741" s="74"/>
      <c r="ES741" s="74"/>
      <c r="ET741" s="74"/>
      <c r="EU741" s="74"/>
      <c r="EV741" s="74"/>
      <c r="EW741" s="74"/>
      <c r="EX741" s="74"/>
      <c r="EY741" s="74"/>
      <c r="EZ741" s="74"/>
      <c r="FA741" s="74"/>
    </row>
    <row r="742" spans="1:157" ht="31.5">
      <c r="B742" s="154" t="s">
        <v>1563</v>
      </c>
      <c r="C742" s="179" t="s">
        <v>1735</v>
      </c>
      <c r="D742" s="180" t="s">
        <v>186</v>
      </c>
      <c r="E742" s="175" t="s">
        <v>21</v>
      </c>
      <c r="F742" s="176"/>
      <c r="G742" s="174"/>
      <c r="H742" s="178">
        <f>SUM(H743:H748)</f>
        <v>9.2142199999999992</v>
      </c>
    </row>
    <row r="743" spans="1:157" ht="30">
      <c r="B743" s="161" t="s">
        <v>2093</v>
      </c>
      <c r="C743" s="98" t="s">
        <v>604</v>
      </c>
      <c r="D743" s="95" t="s">
        <v>605</v>
      </c>
      <c r="E743" s="94" t="s">
        <v>261</v>
      </c>
      <c r="F743" s="162">
        <v>0.1</v>
      </c>
      <c r="G743" s="96">
        <v>12.89</v>
      </c>
      <c r="H743" s="97">
        <f t="shared" ref="H743:H748" si="42">F743*G743</f>
        <v>1.2890000000000001</v>
      </c>
    </row>
    <row r="744" spans="1:157">
      <c r="B744" s="161" t="s">
        <v>2094</v>
      </c>
      <c r="C744" s="98" t="s">
        <v>606</v>
      </c>
      <c r="D744" s="95" t="s">
        <v>607</v>
      </c>
      <c r="E744" s="94" t="s">
        <v>261</v>
      </c>
      <c r="F744" s="162">
        <v>0.1</v>
      </c>
      <c r="G744" s="96">
        <v>15.72</v>
      </c>
      <c r="H744" s="97">
        <f t="shared" si="42"/>
        <v>1.5720000000000001</v>
      </c>
    </row>
    <row r="745" spans="1:157">
      <c r="B745" s="161" t="s">
        <v>2095</v>
      </c>
      <c r="C745" s="98" t="s">
        <v>622</v>
      </c>
      <c r="D745" s="95" t="s">
        <v>623</v>
      </c>
      <c r="E745" s="94" t="s">
        <v>21</v>
      </c>
      <c r="F745" s="162">
        <v>7.0000000000000001E-3</v>
      </c>
      <c r="G745" s="96">
        <v>41.1</v>
      </c>
      <c r="H745" s="97">
        <f t="shared" si="42"/>
        <v>0.28770000000000001</v>
      </c>
    </row>
    <row r="746" spans="1:157">
      <c r="B746" s="161" t="s">
        <v>2096</v>
      </c>
      <c r="C746" s="98" t="s">
        <v>554</v>
      </c>
      <c r="D746" s="95" t="s">
        <v>555</v>
      </c>
      <c r="E746" s="94" t="s">
        <v>21</v>
      </c>
      <c r="F746" s="162">
        <v>0.05</v>
      </c>
      <c r="G746" s="96">
        <v>0.4</v>
      </c>
      <c r="H746" s="97">
        <f t="shared" si="42"/>
        <v>2.0000000000000004E-2</v>
      </c>
    </row>
    <row r="747" spans="1:157" ht="30">
      <c r="B747" s="161" t="s">
        <v>2097</v>
      </c>
      <c r="C747" s="98">
        <v>814</v>
      </c>
      <c r="D747" s="95" t="s">
        <v>665</v>
      </c>
      <c r="E747" s="94" t="s">
        <v>21</v>
      </c>
      <c r="F747" s="162">
        <v>1</v>
      </c>
      <c r="G747" s="96">
        <v>5.76</v>
      </c>
      <c r="H747" s="97">
        <f t="shared" si="42"/>
        <v>5.76</v>
      </c>
    </row>
    <row r="748" spans="1:157" ht="15.75" thickBot="1">
      <c r="B748" s="161" t="s">
        <v>2098</v>
      </c>
      <c r="C748" s="119" t="s">
        <v>624</v>
      </c>
      <c r="D748" s="121" t="s">
        <v>657</v>
      </c>
      <c r="E748" s="226" t="s">
        <v>21</v>
      </c>
      <c r="F748" s="164">
        <v>8.0000000000000002E-3</v>
      </c>
      <c r="G748" s="122">
        <v>35.69</v>
      </c>
      <c r="H748" s="123">
        <f t="shared" si="42"/>
        <v>0.28552</v>
      </c>
    </row>
    <row r="749" spans="1:157" s="172" customFormat="1" ht="15.75" thickBot="1">
      <c r="A749" s="165"/>
      <c r="B749" s="166"/>
      <c r="C749" s="167"/>
      <c r="D749" s="168"/>
      <c r="E749" s="169"/>
      <c r="F749" s="170"/>
      <c r="G749" s="171"/>
      <c r="H749" s="171"/>
      <c r="I749" s="74"/>
      <c r="J749" s="74"/>
      <c r="K749" s="74"/>
      <c r="L749" s="74"/>
      <c r="M749" s="74"/>
      <c r="N749" s="74"/>
      <c r="O749" s="74"/>
      <c r="P749" s="74"/>
      <c r="Q749" s="74"/>
      <c r="R749" s="74"/>
      <c r="S749" s="74"/>
      <c r="T749" s="74"/>
      <c r="U749" s="74"/>
      <c r="V749" s="74"/>
      <c r="W749" s="74"/>
      <c r="X749" s="74"/>
      <c r="Y749" s="74"/>
      <c r="Z749" s="74"/>
      <c r="AA749" s="74"/>
      <c r="AB749" s="74"/>
      <c r="AC749" s="74"/>
      <c r="AD749" s="74"/>
      <c r="AE749" s="74"/>
      <c r="AF749" s="74"/>
      <c r="AG749" s="74"/>
      <c r="AH749" s="74"/>
      <c r="AI749" s="74"/>
      <c r="AJ749" s="74"/>
      <c r="AK749" s="74"/>
      <c r="AL749" s="74"/>
      <c r="AM749" s="74"/>
      <c r="AN749" s="74"/>
      <c r="AO749" s="74"/>
      <c r="AP749" s="74"/>
      <c r="AQ749" s="74"/>
      <c r="AR749" s="74"/>
      <c r="AS749" s="74"/>
      <c r="AT749" s="74"/>
      <c r="AU749" s="74"/>
      <c r="AV749" s="74"/>
      <c r="AW749" s="74"/>
      <c r="AX749" s="74"/>
      <c r="AY749" s="74"/>
      <c r="AZ749" s="74"/>
      <c r="BA749" s="74"/>
      <c r="BB749" s="74"/>
      <c r="BC749" s="74"/>
      <c r="BD749" s="74"/>
      <c r="BE749" s="74"/>
      <c r="BF749" s="74"/>
      <c r="BG749" s="74"/>
      <c r="BH749" s="74"/>
      <c r="BI749" s="74"/>
      <c r="BJ749" s="74"/>
      <c r="BK749" s="74"/>
      <c r="BL749" s="74"/>
      <c r="BM749" s="74"/>
      <c r="BN749" s="74"/>
      <c r="BO749" s="74"/>
      <c r="BP749" s="74"/>
      <c r="BQ749" s="74"/>
      <c r="BR749" s="74"/>
      <c r="BS749" s="74"/>
      <c r="BT749" s="74"/>
      <c r="BU749" s="74"/>
      <c r="BV749" s="74"/>
      <c r="BW749" s="74"/>
      <c r="BX749" s="74"/>
      <c r="BY749" s="74"/>
      <c r="BZ749" s="74"/>
      <c r="CA749" s="74"/>
      <c r="CB749" s="74"/>
      <c r="CC749" s="74"/>
      <c r="CD749" s="74"/>
      <c r="CE749" s="74"/>
      <c r="CF749" s="74"/>
      <c r="CG749" s="74"/>
      <c r="CH749" s="74"/>
      <c r="CI749" s="74"/>
      <c r="CJ749" s="74"/>
      <c r="CK749" s="74"/>
      <c r="CL749" s="74"/>
      <c r="CM749" s="74"/>
      <c r="CN749" s="74"/>
      <c r="CO749" s="74"/>
      <c r="CP749" s="74"/>
      <c r="CQ749" s="74"/>
      <c r="CR749" s="74"/>
      <c r="CS749" s="74"/>
      <c r="CT749" s="74"/>
      <c r="CU749" s="74"/>
      <c r="CV749" s="74"/>
      <c r="CW749" s="74"/>
      <c r="CX749" s="74"/>
      <c r="CY749" s="74"/>
      <c r="CZ749" s="74"/>
      <c r="DA749" s="74"/>
      <c r="DB749" s="74"/>
      <c r="DC749" s="74"/>
      <c r="DD749" s="74"/>
      <c r="DE749" s="74"/>
      <c r="DF749" s="74"/>
      <c r="DG749" s="74"/>
      <c r="DH749" s="74"/>
      <c r="DI749" s="74"/>
      <c r="DJ749" s="74"/>
      <c r="DK749" s="74"/>
      <c r="DL749" s="74"/>
      <c r="DM749" s="74"/>
      <c r="DN749" s="74"/>
      <c r="DO749" s="74"/>
      <c r="DP749" s="74"/>
      <c r="DQ749" s="74"/>
      <c r="DR749" s="74"/>
      <c r="DS749" s="74"/>
      <c r="DT749" s="74"/>
      <c r="DU749" s="74"/>
      <c r="DV749" s="74"/>
      <c r="DW749" s="74"/>
      <c r="DX749" s="74"/>
      <c r="DY749" s="74"/>
      <c r="DZ749" s="74"/>
      <c r="EA749" s="74"/>
      <c r="EB749" s="74"/>
      <c r="EC749" s="74"/>
      <c r="ED749" s="74"/>
      <c r="EE749" s="74"/>
      <c r="EF749" s="74"/>
      <c r="EG749" s="74"/>
      <c r="EH749" s="74"/>
      <c r="EI749" s="74"/>
      <c r="EJ749" s="74"/>
      <c r="EK749" s="74"/>
      <c r="EL749" s="74"/>
      <c r="EM749" s="74"/>
      <c r="EN749" s="74"/>
      <c r="EO749" s="74"/>
      <c r="EP749" s="74"/>
      <c r="EQ749" s="74"/>
      <c r="ER749" s="74"/>
      <c r="ES749" s="74"/>
      <c r="ET749" s="74"/>
      <c r="EU749" s="74"/>
      <c r="EV749" s="74"/>
      <c r="EW749" s="74"/>
      <c r="EX749" s="74"/>
      <c r="EY749" s="74"/>
      <c r="EZ749" s="74"/>
      <c r="FA749" s="74"/>
    </row>
    <row r="750" spans="1:157" ht="63">
      <c r="B750" s="154" t="s">
        <v>1564</v>
      </c>
      <c r="C750" s="179" t="s">
        <v>676</v>
      </c>
      <c r="D750" s="180" t="s">
        <v>677</v>
      </c>
      <c r="E750" s="175" t="s">
        <v>21</v>
      </c>
      <c r="F750" s="176"/>
      <c r="G750" s="174"/>
      <c r="H750" s="178">
        <f>SUM(H751:H756)</f>
        <v>9.174199999999999</v>
      </c>
    </row>
    <row r="751" spans="1:157" ht="30">
      <c r="B751" s="161" t="s">
        <v>2099</v>
      </c>
      <c r="C751" s="98" t="s">
        <v>604</v>
      </c>
      <c r="D751" s="95" t="s">
        <v>652</v>
      </c>
      <c r="E751" s="94" t="s">
        <v>261</v>
      </c>
      <c r="F751" s="162">
        <v>0.114</v>
      </c>
      <c r="G751" s="96">
        <v>12.89</v>
      </c>
      <c r="H751" s="97">
        <f t="shared" ref="H751:H756" si="43">F751*G751</f>
        <v>1.4694600000000002</v>
      </c>
    </row>
    <row r="752" spans="1:157">
      <c r="B752" s="161" t="s">
        <v>2100</v>
      </c>
      <c r="C752" s="98" t="s">
        <v>606</v>
      </c>
      <c r="D752" s="95" t="s">
        <v>607</v>
      </c>
      <c r="E752" s="94" t="s">
        <v>261</v>
      </c>
      <c r="F752" s="162">
        <v>0.114</v>
      </c>
      <c r="G752" s="96">
        <v>15.72</v>
      </c>
      <c r="H752" s="97">
        <f t="shared" si="43"/>
        <v>1.7920800000000001</v>
      </c>
    </row>
    <row r="753" spans="1:157" ht="30">
      <c r="B753" s="161" t="s">
        <v>2101</v>
      </c>
      <c r="C753" s="98" t="s">
        <v>678</v>
      </c>
      <c r="D753" s="95" t="s">
        <v>679</v>
      </c>
      <c r="E753" s="94" t="s">
        <v>21</v>
      </c>
      <c r="F753" s="162">
        <v>1</v>
      </c>
      <c r="G753" s="96">
        <v>4.34</v>
      </c>
      <c r="H753" s="97">
        <f t="shared" si="43"/>
        <v>4.34</v>
      </c>
    </row>
    <row r="754" spans="1:157">
      <c r="B754" s="161" t="s">
        <v>2102</v>
      </c>
      <c r="C754" s="98" t="s">
        <v>554</v>
      </c>
      <c r="D754" s="95" t="s">
        <v>555</v>
      </c>
      <c r="E754" s="94" t="s">
        <v>21</v>
      </c>
      <c r="F754" s="162">
        <v>1.0999999999999999E-2</v>
      </c>
      <c r="G754" s="96">
        <v>0.4</v>
      </c>
      <c r="H754" s="97">
        <f t="shared" si="43"/>
        <v>4.4000000000000003E-3</v>
      </c>
    </row>
    <row r="755" spans="1:157">
      <c r="B755" s="161" t="s">
        <v>2103</v>
      </c>
      <c r="C755" s="98" t="s">
        <v>670</v>
      </c>
      <c r="D755" s="95" t="s">
        <v>671</v>
      </c>
      <c r="E755" s="94" t="s">
        <v>21</v>
      </c>
      <c r="F755" s="162">
        <v>7.0999999999999994E-2</v>
      </c>
      <c r="G755" s="96">
        <v>13.04</v>
      </c>
      <c r="H755" s="97">
        <f t="shared" si="43"/>
        <v>0.92583999999999989</v>
      </c>
    </row>
    <row r="756" spans="1:157" ht="15.75" thickBot="1">
      <c r="B756" s="161" t="s">
        <v>2104</v>
      </c>
      <c r="C756" s="119" t="s">
        <v>624</v>
      </c>
      <c r="D756" s="121" t="s">
        <v>625</v>
      </c>
      <c r="E756" s="226" t="s">
        <v>21</v>
      </c>
      <c r="F756" s="164">
        <v>1.7999999999999999E-2</v>
      </c>
      <c r="G756" s="122">
        <v>35.69</v>
      </c>
      <c r="H756" s="123">
        <f t="shared" si="43"/>
        <v>0.64241999999999988</v>
      </c>
    </row>
    <row r="757" spans="1:157" s="172" customFormat="1" ht="15.75" thickBot="1">
      <c r="A757" s="165"/>
      <c r="B757" s="166"/>
      <c r="C757" s="167"/>
      <c r="D757" s="168"/>
      <c r="E757" s="169"/>
      <c r="F757" s="170"/>
      <c r="G757" s="171"/>
      <c r="H757" s="171"/>
      <c r="I757" s="74"/>
      <c r="J757" s="74"/>
      <c r="K757" s="74"/>
      <c r="L757" s="74"/>
      <c r="M757" s="74"/>
      <c r="N757" s="74"/>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4"/>
      <c r="AL757" s="74"/>
      <c r="AM757" s="74"/>
      <c r="AN757" s="74"/>
      <c r="AO757" s="74"/>
      <c r="AP757" s="74"/>
      <c r="AQ757" s="74"/>
      <c r="AR757" s="74"/>
      <c r="AS757" s="74"/>
      <c r="AT757" s="74"/>
      <c r="AU757" s="74"/>
      <c r="AV757" s="74"/>
      <c r="AW757" s="74"/>
      <c r="AX757" s="74"/>
      <c r="AY757" s="74"/>
      <c r="AZ757" s="74"/>
      <c r="BA757" s="74"/>
      <c r="BB757" s="74"/>
      <c r="BC757" s="74"/>
      <c r="BD757" s="74"/>
      <c r="BE757" s="74"/>
      <c r="BF757" s="74"/>
      <c r="BG757" s="74"/>
      <c r="BH757" s="74"/>
      <c r="BI757" s="74"/>
      <c r="BJ757" s="74"/>
      <c r="BK757" s="74"/>
      <c r="BL757" s="74"/>
      <c r="BM757" s="74"/>
      <c r="BN757" s="74"/>
      <c r="BO757" s="74"/>
      <c r="BP757" s="74"/>
      <c r="BQ757" s="74"/>
      <c r="BR757" s="74"/>
      <c r="BS757" s="74"/>
      <c r="BT757" s="74"/>
      <c r="BU757" s="74"/>
      <c r="BV757" s="74"/>
      <c r="BW757" s="74"/>
      <c r="BX757" s="74"/>
      <c r="BY757" s="74"/>
      <c r="BZ757" s="74"/>
      <c r="CA757" s="74"/>
      <c r="CB757" s="74"/>
      <c r="CC757" s="74"/>
      <c r="CD757" s="74"/>
      <c r="CE757" s="74"/>
      <c r="CF757" s="74"/>
      <c r="CG757" s="74"/>
      <c r="CH757" s="74"/>
      <c r="CI757" s="74"/>
      <c r="CJ757" s="74"/>
      <c r="CK757" s="74"/>
      <c r="CL757" s="74"/>
      <c r="CM757" s="74"/>
      <c r="CN757" s="74"/>
      <c r="CO757" s="74"/>
      <c r="CP757" s="74"/>
      <c r="CQ757" s="74"/>
      <c r="CR757" s="74"/>
      <c r="CS757" s="74"/>
      <c r="CT757" s="74"/>
      <c r="CU757" s="74"/>
      <c r="CV757" s="74"/>
      <c r="CW757" s="74"/>
      <c r="CX757" s="74"/>
      <c r="CY757" s="74"/>
      <c r="CZ757" s="74"/>
      <c r="DA757" s="74"/>
      <c r="DB757" s="74"/>
      <c r="DC757" s="74"/>
      <c r="DD757" s="74"/>
      <c r="DE757" s="74"/>
      <c r="DF757" s="74"/>
      <c r="DG757" s="74"/>
      <c r="DH757" s="74"/>
      <c r="DI757" s="74"/>
      <c r="DJ757" s="74"/>
      <c r="DK757" s="74"/>
      <c r="DL757" s="74"/>
      <c r="DM757" s="74"/>
      <c r="DN757" s="74"/>
      <c r="DO757" s="74"/>
      <c r="DP757" s="74"/>
      <c r="DQ757" s="74"/>
      <c r="DR757" s="74"/>
      <c r="DS757" s="74"/>
      <c r="DT757" s="74"/>
      <c r="DU757" s="74"/>
      <c r="DV757" s="74"/>
      <c r="DW757" s="74"/>
      <c r="DX757" s="74"/>
      <c r="DY757" s="74"/>
      <c r="DZ757" s="74"/>
      <c r="EA757" s="74"/>
      <c r="EB757" s="74"/>
      <c r="EC757" s="74"/>
      <c r="ED757" s="74"/>
      <c r="EE757" s="74"/>
      <c r="EF757" s="74"/>
      <c r="EG757" s="74"/>
      <c r="EH757" s="74"/>
      <c r="EI757" s="74"/>
      <c r="EJ757" s="74"/>
      <c r="EK757" s="74"/>
      <c r="EL757" s="74"/>
      <c r="EM757" s="74"/>
      <c r="EN757" s="74"/>
      <c r="EO757" s="74"/>
      <c r="EP757" s="74"/>
      <c r="EQ757" s="74"/>
      <c r="ER757" s="74"/>
      <c r="ES757" s="74"/>
      <c r="ET757" s="74"/>
      <c r="EU757" s="74"/>
      <c r="EV757" s="74"/>
      <c r="EW757" s="74"/>
      <c r="EX757" s="74"/>
      <c r="EY757" s="74"/>
      <c r="EZ757" s="74"/>
      <c r="FA757" s="74"/>
    </row>
    <row r="758" spans="1:157" ht="63">
      <c r="B758" s="154" t="s">
        <v>1565</v>
      </c>
      <c r="C758" s="179" t="s">
        <v>680</v>
      </c>
      <c r="D758" s="180" t="s">
        <v>681</v>
      </c>
      <c r="E758" s="175" t="s">
        <v>21</v>
      </c>
      <c r="F758" s="176"/>
      <c r="G758" s="174"/>
      <c r="H758" s="178">
        <f>SUM(H759:H764)</f>
        <v>19.802890000000001</v>
      </c>
    </row>
    <row r="759" spans="1:157" ht="30">
      <c r="B759" s="161" t="s">
        <v>2105</v>
      </c>
      <c r="C759" s="98" t="s">
        <v>604</v>
      </c>
      <c r="D759" s="95" t="s">
        <v>605</v>
      </c>
      <c r="E759" s="94" t="s">
        <v>261</v>
      </c>
      <c r="F759" s="162">
        <v>0.184</v>
      </c>
      <c r="G759" s="96">
        <v>12.89</v>
      </c>
      <c r="H759" s="97">
        <f t="shared" ref="H759:H764" si="44">F759*G759</f>
        <v>2.3717600000000001</v>
      </c>
    </row>
    <row r="760" spans="1:157">
      <c r="B760" s="161" t="s">
        <v>2106</v>
      </c>
      <c r="C760" s="98" t="s">
        <v>606</v>
      </c>
      <c r="D760" s="95" t="s">
        <v>607</v>
      </c>
      <c r="E760" s="94" t="s">
        <v>261</v>
      </c>
      <c r="F760" s="162">
        <v>0.184</v>
      </c>
      <c r="G760" s="96">
        <v>15.72</v>
      </c>
      <c r="H760" s="97">
        <f t="shared" si="44"/>
        <v>2.8924799999999999</v>
      </c>
    </row>
    <row r="761" spans="1:157" ht="30">
      <c r="B761" s="161" t="s">
        <v>2107</v>
      </c>
      <c r="C761" s="98" t="s">
        <v>682</v>
      </c>
      <c r="D761" s="95" t="s">
        <v>683</v>
      </c>
      <c r="E761" s="94" t="s">
        <v>21</v>
      </c>
      <c r="F761" s="162">
        <v>1</v>
      </c>
      <c r="G761" s="96">
        <v>11.06</v>
      </c>
      <c r="H761" s="97">
        <f t="shared" si="44"/>
        <v>11.06</v>
      </c>
    </row>
    <row r="762" spans="1:157">
      <c r="B762" s="161" t="s">
        <v>2108</v>
      </c>
      <c r="C762" s="98" t="s">
        <v>554</v>
      </c>
      <c r="D762" s="95" t="s">
        <v>555</v>
      </c>
      <c r="E762" s="94" t="s">
        <v>21</v>
      </c>
      <c r="F762" s="162">
        <v>1.7999999999999999E-2</v>
      </c>
      <c r="G762" s="96">
        <v>0.4</v>
      </c>
      <c r="H762" s="97">
        <f t="shared" si="44"/>
        <v>7.1999999999999998E-3</v>
      </c>
    </row>
    <row r="763" spans="1:157">
      <c r="B763" s="161" t="s">
        <v>2109</v>
      </c>
      <c r="C763" s="98" t="s">
        <v>670</v>
      </c>
      <c r="D763" s="95" t="s">
        <v>671</v>
      </c>
      <c r="E763" s="94" t="s">
        <v>21</v>
      </c>
      <c r="F763" s="162">
        <v>0.154</v>
      </c>
      <c r="G763" s="96">
        <v>13.04</v>
      </c>
      <c r="H763" s="97">
        <f t="shared" si="44"/>
        <v>2.0081599999999997</v>
      </c>
    </row>
    <row r="764" spans="1:157" ht="15.75" thickBot="1">
      <c r="B764" s="161" t="s">
        <v>2110</v>
      </c>
      <c r="C764" s="119" t="s">
        <v>624</v>
      </c>
      <c r="D764" s="121" t="s">
        <v>625</v>
      </c>
      <c r="E764" s="226" t="s">
        <v>21</v>
      </c>
      <c r="F764" s="164">
        <v>4.1000000000000002E-2</v>
      </c>
      <c r="G764" s="122">
        <v>35.69</v>
      </c>
      <c r="H764" s="123">
        <f t="shared" si="44"/>
        <v>1.46329</v>
      </c>
    </row>
    <row r="765" spans="1:157" s="172" customFormat="1" ht="15.75" thickBot="1">
      <c r="A765" s="165"/>
      <c r="B765" s="166"/>
      <c r="C765" s="167"/>
      <c r="D765" s="168"/>
      <c r="E765" s="169"/>
      <c r="F765" s="170"/>
      <c r="G765" s="171"/>
      <c r="H765" s="171"/>
      <c r="I765" s="74"/>
      <c r="J765" s="74"/>
      <c r="K765" s="74"/>
      <c r="L765" s="74"/>
      <c r="M765" s="74"/>
      <c r="N765" s="74"/>
      <c r="O765" s="74"/>
      <c r="P765" s="74"/>
      <c r="Q765" s="74"/>
      <c r="R765" s="74"/>
      <c r="S765" s="74"/>
      <c r="T765" s="74"/>
      <c r="U765" s="74"/>
      <c r="V765" s="74"/>
      <c r="W765" s="74"/>
      <c r="X765" s="74"/>
      <c r="Y765" s="74"/>
      <c r="Z765" s="74"/>
      <c r="AA765" s="74"/>
      <c r="AB765" s="74"/>
      <c r="AC765" s="74"/>
      <c r="AD765" s="74"/>
      <c r="AE765" s="74"/>
      <c r="AF765" s="74"/>
      <c r="AG765" s="74"/>
      <c r="AH765" s="74"/>
      <c r="AI765" s="74"/>
      <c r="AJ765" s="74"/>
      <c r="AK765" s="74"/>
      <c r="AL765" s="74"/>
      <c r="AM765" s="74"/>
      <c r="AN765" s="74"/>
      <c r="AO765" s="74"/>
      <c r="AP765" s="74"/>
      <c r="AQ765" s="74"/>
      <c r="AR765" s="74"/>
      <c r="AS765" s="74"/>
      <c r="AT765" s="74"/>
      <c r="AU765" s="74"/>
      <c r="AV765" s="74"/>
      <c r="AW765" s="74"/>
      <c r="AX765" s="74"/>
      <c r="AY765" s="74"/>
      <c r="AZ765" s="74"/>
      <c r="BA765" s="74"/>
      <c r="BB765" s="74"/>
      <c r="BC765" s="74"/>
      <c r="BD765" s="74"/>
      <c r="BE765" s="74"/>
      <c r="BF765" s="74"/>
      <c r="BG765" s="74"/>
      <c r="BH765" s="74"/>
      <c r="BI765" s="74"/>
      <c r="BJ765" s="74"/>
      <c r="BK765" s="74"/>
      <c r="BL765" s="74"/>
      <c r="BM765" s="74"/>
      <c r="BN765" s="74"/>
      <c r="BO765" s="74"/>
      <c r="BP765" s="74"/>
      <c r="BQ765" s="74"/>
      <c r="BR765" s="74"/>
      <c r="BS765" s="74"/>
      <c r="BT765" s="74"/>
      <c r="BU765" s="74"/>
      <c r="BV765" s="74"/>
      <c r="BW765" s="74"/>
      <c r="BX765" s="74"/>
      <c r="BY765" s="74"/>
      <c r="BZ765" s="74"/>
      <c r="CA765" s="74"/>
      <c r="CB765" s="74"/>
      <c r="CC765" s="74"/>
      <c r="CD765" s="74"/>
      <c r="CE765" s="74"/>
      <c r="CF765" s="74"/>
      <c r="CG765" s="74"/>
      <c r="CH765" s="74"/>
      <c r="CI765" s="74"/>
      <c r="CJ765" s="74"/>
      <c r="CK765" s="74"/>
      <c r="CL765" s="74"/>
      <c r="CM765" s="74"/>
      <c r="CN765" s="74"/>
      <c r="CO765" s="74"/>
      <c r="CP765" s="74"/>
      <c r="CQ765" s="74"/>
      <c r="CR765" s="74"/>
      <c r="CS765" s="74"/>
      <c r="CT765" s="74"/>
      <c r="CU765" s="74"/>
      <c r="CV765" s="74"/>
      <c r="CW765" s="74"/>
      <c r="CX765" s="74"/>
      <c r="CY765" s="74"/>
      <c r="CZ765" s="74"/>
      <c r="DA765" s="74"/>
      <c r="DB765" s="74"/>
      <c r="DC765" s="74"/>
      <c r="DD765" s="74"/>
      <c r="DE765" s="74"/>
      <c r="DF765" s="74"/>
      <c r="DG765" s="74"/>
      <c r="DH765" s="74"/>
      <c r="DI765" s="74"/>
      <c r="DJ765" s="74"/>
      <c r="DK765" s="74"/>
      <c r="DL765" s="74"/>
      <c r="DM765" s="74"/>
      <c r="DN765" s="74"/>
      <c r="DO765" s="74"/>
      <c r="DP765" s="74"/>
      <c r="DQ765" s="74"/>
      <c r="DR765" s="74"/>
      <c r="DS765" s="74"/>
      <c r="DT765" s="74"/>
      <c r="DU765" s="74"/>
      <c r="DV765" s="74"/>
      <c r="DW765" s="74"/>
      <c r="DX765" s="74"/>
      <c r="DY765" s="74"/>
      <c r="DZ765" s="74"/>
      <c r="EA765" s="74"/>
      <c r="EB765" s="74"/>
      <c r="EC765" s="74"/>
      <c r="ED765" s="74"/>
      <c r="EE765" s="74"/>
      <c r="EF765" s="74"/>
      <c r="EG765" s="74"/>
      <c r="EH765" s="74"/>
      <c r="EI765" s="74"/>
      <c r="EJ765" s="74"/>
      <c r="EK765" s="74"/>
      <c r="EL765" s="74"/>
      <c r="EM765" s="74"/>
      <c r="EN765" s="74"/>
      <c r="EO765" s="74"/>
      <c r="EP765" s="74"/>
      <c r="EQ765" s="74"/>
      <c r="ER765" s="74"/>
      <c r="ES765" s="74"/>
      <c r="ET765" s="74"/>
      <c r="EU765" s="74"/>
      <c r="EV765" s="74"/>
      <c r="EW765" s="74"/>
      <c r="EX765" s="74"/>
      <c r="EY765" s="74"/>
      <c r="EZ765" s="74"/>
      <c r="FA765" s="74"/>
    </row>
    <row r="766" spans="1:157" ht="47.25">
      <c r="B766" s="154" t="s">
        <v>1566</v>
      </c>
      <c r="C766" s="179" t="s">
        <v>684</v>
      </c>
      <c r="D766" s="180" t="s">
        <v>685</v>
      </c>
      <c r="E766" s="175" t="s">
        <v>21</v>
      </c>
      <c r="F766" s="176"/>
      <c r="G766" s="174"/>
      <c r="H766" s="178">
        <f>SUM(H767:H772)</f>
        <v>10.244440000000001</v>
      </c>
    </row>
    <row r="767" spans="1:157" ht="30">
      <c r="B767" s="161" t="s">
        <v>2111</v>
      </c>
      <c r="C767" s="98" t="s">
        <v>604</v>
      </c>
      <c r="D767" s="95" t="s">
        <v>605</v>
      </c>
      <c r="E767" s="94" t="s">
        <v>261</v>
      </c>
      <c r="F767" s="162">
        <v>0.15</v>
      </c>
      <c r="G767" s="96">
        <v>12.89</v>
      </c>
      <c r="H767" s="97">
        <f t="shared" ref="H767:H772" si="45">F767*G767</f>
        <v>1.9335</v>
      </c>
    </row>
    <row r="768" spans="1:157">
      <c r="B768" s="161" t="s">
        <v>2112</v>
      </c>
      <c r="C768" s="98" t="s">
        <v>606</v>
      </c>
      <c r="D768" s="95" t="s">
        <v>607</v>
      </c>
      <c r="E768" s="94" t="s">
        <v>261</v>
      </c>
      <c r="F768" s="162">
        <v>0.15</v>
      </c>
      <c r="G768" s="96">
        <v>15.72</v>
      </c>
      <c r="H768" s="97">
        <f t="shared" si="45"/>
        <v>2.3580000000000001</v>
      </c>
    </row>
    <row r="769" spans="1:157">
      <c r="B769" s="161" t="s">
        <v>2113</v>
      </c>
      <c r="C769" s="98" t="s">
        <v>622</v>
      </c>
      <c r="D769" s="95" t="s">
        <v>623</v>
      </c>
      <c r="E769" s="94" t="s">
        <v>21</v>
      </c>
      <c r="F769" s="162">
        <v>7.0000000000000001E-3</v>
      </c>
      <c r="G769" s="96">
        <v>11.06</v>
      </c>
      <c r="H769" s="97">
        <f t="shared" si="45"/>
        <v>7.7420000000000003E-2</v>
      </c>
    </row>
    <row r="770" spans="1:157">
      <c r="B770" s="161" t="s">
        <v>2114</v>
      </c>
      <c r="C770" s="98" t="s">
        <v>554</v>
      </c>
      <c r="D770" s="95" t="s">
        <v>555</v>
      </c>
      <c r="E770" s="94" t="s">
        <v>21</v>
      </c>
      <c r="F770" s="162">
        <v>0.05</v>
      </c>
      <c r="G770" s="96">
        <v>0.4</v>
      </c>
      <c r="H770" s="97">
        <f t="shared" si="45"/>
        <v>2.0000000000000004E-2</v>
      </c>
    </row>
    <row r="771" spans="1:157">
      <c r="B771" s="161" t="s">
        <v>2115</v>
      </c>
      <c r="C771" s="98" t="s">
        <v>624</v>
      </c>
      <c r="D771" s="95" t="s">
        <v>625</v>
      </c>
      <c r="E771" s="94" t="s">
        <v>21</v>
      </c>
      <c r="F771" s="162">
        <v>8.0000000000000002E-3</v>
      </c>
      <c r="G771" s="96">
        <v>35.69</v>
      </c>
      <c r="H771" s="97">
        <f t="shared" si="45"/>
        <v>0.28552</v>
      </c>
    </row>
    <row r="772" spans="1:157" ht="30.75" thickBot="1">
      <c r="B772" s="161" t="s">
        <v>2116</v>
      </c>
      <c r="C772" s="119" t="s">
        <v>686</v>
      </c>
      <c r="D772" s="121" t="s">
        <v>687</v>
      </c>
      <c r="E772" s="226" t="s">
        <v>21</v>
      </c>
      <c r="F772" s="164">
        <v>1</v>
      </c>
      <c r="G772" s="122">
        <v>5.57</v>
      </c>
      <c r="H772" s="123">
        <f t="shared" si="45"/>
        <v>5.57</v>
      </c>
    </row>
    <row r="773" spans="1:157" s="172" customFormat="1" ht="15.75" thickBot="1">
      <c r="A773" s="165"/>
      <c r="B773" s="166"/>
      <c r="C773" s="167"/>
      <c r="D773" s="168"/>
      <c r="E773" s="167"/>
      <c r="F773" s="170"/>
      <c r="G773" s="171"/>
      <c r="H773" s="171"/>
      <c r="I773" s="74"/>
      <c r="J773" s="74"/>
      <c r="K773" s="74"/>
      <c r="L773" s="74"/>
      <c r="M773" s="74"/>
      <c r="N773" s="74"/>
      <c r="O773" s="74"/>
      <c r="P773" s="74"/>
      <c r="Q773" s="74"/>
      <c r="R773" s="74"/>
      <c r="S773" s="74"/>
      <c r="T773" s="74"/>
      <c r="U773" s="74"/>
      <c r="V773" s="74"/>
      <c r="W773" s="74"/>
      <c r="X773" s="74"/>
      <c r="Y773" s="74"/>
      <c r="Z773" s="74"/>
      <c r="AA773" s="74"/>
      <c r="AB773" s="74"/>
      <c r="AC773" s="74"/>
      <c r="AD773" s="74"/>
      <c r="AE773" s="74"/>
      <c r="AF773" s="74"/>
      <c r="AG773" s="74"/>
      <c r="AH773" s="74"/>
      <c r="AI773" s="74"/>
      <c r="AJ773" s="74"/>
      <c r="AK773" s="74"/>
      <c r="AL773" s="74"/>
      <c r="AM773" s="74"/>
      <c r="AN773" s="74"/>
      <c r="AO773" s="74"/>
      <c r="AP773" s="74"/>
      <c r="AQ773" s="74"/>
      <c r="AR773" s="74"/>
      <c r="AS773" s="74"/>
      <c r="AT773" s="74"/>
      <c r="AU773" s="74"/>
      <c r="AV773" s="74"/>
      <c r="AW773" s="74"/>
      <c r="AX773" s="74"/>
      <c r="AY773" s="74"/>
      <c r="AZ773" s="74"/>
      <c r="BA773" s="74"/>
      <c r="BB773" s="74"/>
      <c r="BC773" s="74"/>
      <c r="BD773" s="74"/>
      <c r="BE773" s="74"/>
      <c r="BF773" s="74"/>
      <c r="BG773" s="74"/>
      <c r="BH773" s="74"/>
      <c r="BI773" s="74"/>
      <c r="BJ773" s="74"/>
      <c r="BK773" s="74"/>
      <c r="BL773" s="74"/>
      <c r="BM773" s="74"/>
      <c r="BN773" s="74"/>
      <c r="BO773" s="74"/>
      <c r="BP773" s="74"/>
      <c r="BQ773" s="74"/>
      <c r="BR773" s="74"/>
      <c r="BS773" s="74"/>
      <c r="BT773" s="74"/>
      <c r="BU773" s="74"/>
      <c r="BV773" s="74"/>
      <c r="BW773" s="74"/>
      <c r="BX773" s="74"/>
      <c r="BY773" s="74"/>
      <c r="BZ773" s="74"/>
      <c r="CA773" s="74"/>
      <c r="CB773" s="74"/>
      <c r="CC773" s="74"/>
      <c r="CD773" s="74"/>
      <c r="CE773" s="74"/>
      <c r="CF773" s="74"/>
      <c r="CG773" s="74"/>
      <c r="CH773" s="74"/>
      <c r="CI773" s="74"/>
      <c r="CJ773" s="74"/>
      <c r="CK773" s="74"/>
      <c r="CL773" s="74"/>
      <c r="CM773" s="74"/>
      <c r="CN773" s="74"/>
      <c r="CO773" s="74"/>
      <c r="CP773" s="74"/>
      <c r="CQ773" s="74"/>
      <c r="CR773" s="74"/>
      <c r="CS773" s="74"/>
      <c r="CT773" s="74"/>
      <c r="CU773" s="74"/>
      <c r="CV773" s="74"/>
      <c r="CW773" s="74"/>
      <c r="CX773" s="74"/>
      <c r="CY773" s="74"/>
      <c r="CZ773" s="74"/>
      <c r="DA773" s="74"/>
      <c r="DB773" s="74"/>
      <c r="DC773" s="74"/>
      <c r="DD773" s="74"/>
      <c r="DE773" s="74"/>
      <c r="DF773" s="74"/>
      <c r="DG773" s="74"/>
      <c r="DH773" s="74"/>
      <c r="DI773" s="74"/>
      <c r="DJ773" s="74"/>
      <c r="DK773" s="74"/>
      <c r="DL773" s="74"/>
      <c r="DM773" s="74"/>
      <c r="DN773" s="74"/>
      <c r="DO773" s="74"/>
      <c r="DP773" s="74"/>
      <c r="DQ773" s="74"/>
      <c r="DR773" s="74"/>
      <c r="DS773" s="74"/>
      <c r="DT773" s="74"/>
      <c r="DU773" s="74"/>
      <c r="DV773" s="74"/>
      <c r="DW773" s="74"/>
      <c r="DX773" s="74"/>
      <c r="DY773" s="74"/>
      <c r="DZ773" s="74"/>
      <c r="EA773" s="74"/>
      <c r="EB773" s="74"/>
      <c r="EC773" s="74"/>
      <c r="ED773" s="74"/>
      <c r="EE773" s="74"/>
      <c r="EF773" s="74"/>
      <c r="EG773" s="74"/>
      <c r="EH773" s="74"/>
      <c r="EI773" s="74"/>
      <c r="EJ773" s="74"/>
      <c r="EK773" s="74"/>
      <c r="EL773" s="74"/>
      <c r="EM773" s="74"/>
      <c r="EN773" s="74"/>
      <c r="EO773" s="74"/>
      <c r="EP773" s="74"/>
      <c r="EQ773" s="74"/>
      <c r="ER773" s="74"/>
      <c r="ES773" s="74"/>
      <c r="ET773" s="74"/>
      <c r="EU773" s="74"/>
      <c r="EV773" s="74"/>
      <c r="EW773" s="74"/>
      <c r="EX773" s="74"/>
      <c r="EY773" s="74"/>
      <c r="EZ773" s="74"/>
      <c r="FA773" s="74"/>
    </row>
    <row r="774" spans="1:157" ht="47.25">
      <c r="B774" s="154" t="s">
        <v>1567</v>
      </c>
      <c r="C774" s="179" t="s">
        <v>688</v>
      </c>
      <c r="D774" s="180" t="s">
        <v>689</v>
      </c>
      <c r="E774" s="175" t="s">
        <v>21</v>
      </c>
      <c r="F774" s="202"/>
      <c r="G774" s="174"/>
      <c r="H774" s="178">
        <f>SUM(H775:H780)</f>
        <v>4.4085000000000001</v>
      </c>
    </row>
    <row r="775" spans="1:157" ht="30">
      <c r="B775" s="161" t="s">
        <v>2117</v>
      </c>
      <c r="C775" s="98" t="s">
        <v>604</v>
      </c>
      <c r="D775" s="95" t="s">
        <v>605</v>
      </c>
      <c r="E775" s="94" t="s">
        <v>261</v>
      </c>
      <c r="F775" s="162">
        <v>0.1</v>
      </c>
      <c r="G775" s="96">
        <v>12.89</v>
      </c>
      <c r="H775" s="97">
        <f t="shared" ref="H775:H780" si="46">F775*G775</f>
        <v>1.2890000000000001</v>
      </c>
    </row>
    <row r="776" spans="1:157">
      <c r="B776" s="161" t="s">
        <v>2118</v>
      </c>
      <c r="C776" s="98" t="s">
        <v>606</v>
      </c>
      <c r="D776" s="95" t="s">
        <v>607</v>
      </c>
      <c r="E776" s="94" t="s">
        <v>261</v>
      </c>
      <c r="F776" s="162">
        <v>0.1</v>
      </c>
      <c r="G776" s="96">
        <v>15.72</v>
      </c>
      <c r="H776" s="97">
        <f t="shared" si="46"/>
        <v>1.5720000000000001</v>
      </c>
    </row>
    <row r="777" spans="1:157">
      <c r="B777" s="161" t="s">
        <v>2119</v>
      </c>
      <c r="C777" s="98" t="s">
        <v>622</v>
      </c>
      <c r="D777" s="95" t="s">
        <v>623</v>
      </c>
      <c r="E777" s="94" t="s">
        <v>21</v>
      </c>
      <c r="F777" s="162">
        <v>7.0000000000000001E-3</v>
      </c>
      <c r="G777" s="96">
        <v>11.06</v>
      </c>
      <c r="H777" s="97">
        <f t="shared" si="46"/>
        <v>7.7420000000000003E-2</v>
      </c>
    </row>
    <row r="778" spans="1:157">
      <c r="B778" s="161" t="s">
        <v>2120</v>
      </c>
      <c r="C778" s="98" t="s">
        <v>554</v>
      </c>
      <c r="D778" s="95" t="s">
        <v>555</v>
      </c>
      <c r="E778" s="94" t="s">
        <v>21</v>
      </c>
      <c r="F778" s="162">
        <v>0.05</v>
      </c>
      <c r="G778" s="96">
        <v>0.4</v>
      </c>
      <c r="H778" s="97">
        <f t="shared" si="46"/>
        <v>2.0000000000000004E-2</v>
      </c>
    </row>
    <row r="779" spans="1:157">
      <c r="B779" s="161" t="s">
        <v>2121</v>
      </c>
      <c r="C779" s="98" t="s">
        <v>690</v>
      </c>
      <c r="D779" s="95" t="s">
        <v>691</v>
      </c>
      <c r="E779" s="94" t="s">
        <v>21</v>
      </c>
      <c r="F779" s="162">
        <v>1</v>
      </c>
      <c r="G779" s="96">
        <v>1.16456</v>
      </c>
      <c r="H779" s="97">
        <f t="shared" si="46"/>
        <v>1.16456</v>
      </c>
    </row>
    <row r="780" spans="1:157" ht="15.75" thickBot="1">
      <c r="B780" s="161" t="s">
        <v>2122</v>
      </c>
      <c r="C780" s="119" t="s">
        <v>624</v>
      </c>
      <c r="D780" s="121" t="s">
        <v>625</v>
      </c>
      <c r="E780" s="226" t="s">
        <v>21</v>
      </c>
      <c r="F780" s="164">
        <v>8.0000000000000002E-3</v>
      </c>
      <c r="G780" s="122">
        <v>35.69</v>
      </c>
      <c r="H780" s="123">
        <f t="shared" si="46"/>
        <v>0.28552</v>
      </c>
    </row>
    <row r="781" spans="1:157" s="172" customFormat="1" ht="16.5" thickBot="1">
      <c r="A781" s="165"/>
      <c r="B781" s="166"/>
      <c r="C781" s="253"/>
      <c r="D781" s="215"/>
      <c r="E781" s="214"/>
      <c r="F781" s="170"/>
      <c r="G781" s="171"/>
      <c r="H781" s="171"/>
      <c r="I781" s="74"/>
      <c r="J781" s="74"/>
      <c r="K781" s="74"/>
      <c r="L781" s="74"/>
      <c r="M781" s="74"/>
      <c r="N781" s="74"/>
      <c r="O781" s="74"/>
      <c r="P781" s="74"/>
      <c r="Q781" s="74"/>
      <c r="R781" s="74"/>
      <c r="S781" s="74"/>
      <c r="T781" s="74"/>
      <c r="U781" s="74"/>
      <c r="V781" s="74"/>
      <c r="W781" s="74"/>
      <c r="X781" s="74"/>
      <c r="Y781" s="74"/>
      <c r="Z781" s="74"/>
      <c r="AA781" s="74"/>
      <c r="AB781" s="74"/>
      <c r="AC781" s="74"/>
      <c r="AD781" s="74"/>
      <c r="AE781" s="74"/>
      <c r="AF781" s="74"/>
      <c r="AG781" s="74"/>
      <c r="AH781" s="74"/>
      <c r="AI781" s="74"/>
      <c r="AJ781" s="74"/>
      <c r="AK781" s="74"/>
      <c r="AL781" s="74"/>
      <c r="AM781" s="74"/>
      <c r="AN781" s="74"/>
      <c r="AO781" s="74"/>
      <c r="AP781" s="74"/>
      <c r="AQ781" s="74"/>
      <c r="AR781" s="74"/>
      <c r="AS781" s="74"/>
      <c r="AT781" s="74"/>
      <c r="AU781" s="74"/>
      <c r="AV781" s="74"/>
      <c r="AW781" s="74"/>
      <c r="AX781" s="74"/>
      <c r="AY781" s="74"/>
      <c r="AZ781" s="74"/>
      <c r="BA781" s="74"/>
      <c r="BB781" s="74"/>
      <c r="BC781" s="74"/>
      <c r="BD781" s="74"/>
      <c r="BE781" s="74"/>
      <c r="BF781" s="74"/>
      <c r="BG781" s="74"/>
      <c r="BH781" s="74"/>
      <c r="BI781" s="74"/>
      <c r="BJ781" s="74"/>
      <c r="BK781" s="74"/>
      <c r="BL781" s="74"/>
      <c r="BM781" s="74"/>
      <c r="BN781" s="74"/>
      <c r="BO781" s="74"/>
      <c r="BP781" s="74"/>
      <c r="BQ781" s="74"/>
      <c r="BR781" s="74"/>
      <c r="BS781" s="74"/>
      <c r="BT781" s="74"/>
      <c r="BU781" s="74"/>
      <c r="BV781" s="74"/>
      <c r="BW781" s="74"/>
      <c r="BX781" s="74"/>
      <c r="BY781" s="74"/>
      <c r="BZ781" s="74"/>
      <c r="CA781" s="74"/>
      <c r="CB781" s="74"/>
      <c r="CC781" s="74"/>
      <c r="CD781" s="74"/>
      <c r="CE781" s="74"/>
      <c r="CF781" s="74"/>
      <c r="CG781" s="74"/>
      <c r="CH781" s="74"/>
      <c r="CI781" s="74"/>
      <c r="CJ781" s="74"/>
      <c r="CK781" s="74"/>
      <c r="CL781" s="74"/>
      <c r="CM781" s="74"/>
      <c r="CN781" s="74"/>
      <c r="CO781" s="74"/>
      <c r="CP781" s="74"/>
      <c r="CQ781" s="74"/>
      <c r="CR781" s="74"/>
      <c r="CS781" s="74"/>
      <c r="CT781" s="74"/>
      <c r="CU781" s="74"/>
      <c r="CV781" s="74"/>
      <c r="CW781" s="74"/>
      <c r="CX781" s="74"/>
      <c r="CY781" s="74"/>
      <c r="CZ781" s="74"/>
      <c r="DA781" s="74"/>
      <c r="DB781" s="74"/>
      <c r="DC781" s="74"/>
      <c r="DD781" s="74"/>
      <c r="DE781" s="74"/>
      <c r="DF781" s="74"/>
      <c r="DG781" s="74"/>
      <c r="DH781" s="74"/>
      <c r="DI781" s="74"/>
      <c r="DJ781" s="74"/>
      <c r="DK781" s="74"/>
      <c r="DL781" s="74"/>
      <c r="DM781" s="74"/>
      <c r="DN781" s="74"/>
      <c r="DO781" s="74"/>
      <c r="DP781" s="74"/>
      <c r="DQ781" s="74"/>
      <c r="DR781" s="74"/>
      <c r="DS781" s="74"/>
      <c r="DT781" s="74"/>
      <c r="DU781" s="74"/>
      <c r="DV781" s="74"/>
      <c r="DW781" s="74"/>
      <c r="DX781" s="74"/>
      <c r="DY781" s="74"/>
      <c r="DZ781" s="74"/>
      <c r="EA781" s="74"/>
      <c r="EB781" s="74"/>
      <c r="EC781" s="74"/>
      <c r="ED781" s="74"/>
      <c r="EE781" s="74"/>
      <c r="EF781" s="74"/>
      <c r="EG781" s="74"/>
      <c r="EH781" s="74"/>
      <c r="EI781" s="74"/>
      <c r="EJ781" s="74"/>
      <c r="EK781" s="74"/>
      <c r="EL781" s="74"/>
      <c r="EM781" s="74"/>
      <c r="EN781" s="74"/>
      <c r="EO781" s="74"/>
      <c r="EP781" s="74"/>
      <c r="EQ781" s="74"/>
      <c r="ER781" s="74"/>
      <c r="ES781" s="74"/>
      <c r="ET781" s="74"/>
      <c r="EU781" s="74"/>
      <c r="EV781" s="74"/>
      <c r="EW781" s="74"/>
      <c r="EX781" s="74"/>
      <c r="EY781" s="74"/>
      <c r="EZ781" s="74"/>
      <c r="FA781" s="74"/>
    </row>
    <row r="782" spans="1:157" ht="31.5">
      <c r="B782" s="154" t="s">
        <v>1568</v>
      </c>
      <c r="C782" s="179" t="s">
        <v>692</v>
      </c>
      <c r="D782" s="180" t="s">
        <v>693</v>
      </c>
      <c r="E782" s="175" t="s">
        <v>21</v>
      </c>
      <c r="F782" s="176"/>
      <c r="G782" s="177"/>
      <c r="H782" s="178">
        <f>SUM(H783:H786)</f>
        <v>65.922970000000007</v>
      </c>
    </row>
    <row r="783" spans="1:157" ht="30">
      <c r="B783" s="161" t="s">
        <v>2123</v>
      </c>
      <c r="C783" s="98" t="s">
        <v>604</v>
      </c>
      <c r="D783" s="95" t="s">
        <v>605</v>
      </c>
      <c r="E783" s="94" t="s">
        <v>261</v>
      </c>
      <c r="F783" s="162">
        <v>0.77449999999999997</v>
      </c>
      <c r="G783" s="96">
        <v>12.89</v>
      </c>
      <c r="H783" s="97">
        <f>F783*G783</f>
        <v>9.9833049999999997</v>
      </c>
    </row>
    <row r="784" spans="1:157">
      <c r="B784" s="161" t="s">
        <v>2124</v>
      </c>
      <c r="C784" s="98" t="s">
        <v>606</v>
      </c>
      <c r="D784" s="95" t="s">
        <v>607</v>
      </c>
      <c r="E784" s="94" t="s">
        <v>261</v>
      </c>
      <c r="F784" s="162">
        <v>0.77449999999999997</v>
      </c>
      <c r="G784" s="96">
        <v>15.72</v>
      </c>
      <c r="H784" s="97">
        <f>F784*G784</f>
        <v>12.175140000000001</v>
      </c>
    </row>
    <row r="785" spans="1:157">
      <c r="B785" s="161" t="s">
        <v>2125</v>
      </c>
      <c r="C785" s="98" t="s">
        <v>694</v>
      </c>
      <c r="D785" s="95" t="s">
        <v>695</v>
      </c>
      <c r="E785" s="94" t="s">
        <v>21</v>
      </c>
      <c r="F785" s="162">
        <v>9.4999999999999998E-3</v>
      </c>
      <c r="G785" s="96">
        <v>9.9499999999999993</v>
      </c>
      <c r="H785" s="97">
        <f>F785*G785</f>
        <v>9.4524999999999984E-2</v>
      </c>
    </row>
    <row r="786" spans="1:157" ht="15.75" thickBot="1">
      <c r="B786" s="161" t="s">
        <v>2126</v>
      </c>
      <c r="C786" s="119" t="s">
        <v>696</v>
      </c>
      <c r="D786" s="121" t="s">
        <v>697</v>
      </c>
      <c r="E786" s="226" t="s">
        <v>21</v>
      </c>
      <c r="F786" s="164">
        <v>1</v>
      </c>
      <c r="G786" s="122">
        <v>43.67</v>
      </c>
      <c r="H786" s="123">
        <f>F786*G786</f>
        <v>43.67</v>
      </c>
    </row>
    <row r="787" spans="1:157" s="172" customFormat="1" ht="15.75" thickBot="1">
      <c r="A787" s="165"/>
      <c r="B787" s="166"/>
      <c r="C787" s="167"/>
      <c r="D787" s="168"/>
      <c r="E787" s="167"/>
      <c r="F787" s="170"/>
      <c r="G787" s="171"/>
      <c r="H787" s="171"/>
      <c r="I787" s="74"/>
      <c r="J787" s="74"/>
      <c r="K787" s="74"/>
      <c r="L787" s="74"/>
      <c r="M787" s="74"/>
      <c r="N787" s="74"/>
      <c r="O787" s="74"/>
      <c r="P787" s="74"/>
      <c r="Q787" s="74"/>
      <c r="R787" s="74"/>
      <c r="S787" s="74"/>
      <c r="T787" s="74"/>
      <c r="U787" s="74"/>
      <c r="V787" s="74"/>
      <c r="W787" s="74"/>
      <c r="X787" s="74"/>
      <c r="Y787" s="74"/>
      <c r="Z787" s="74"/>
      <c r="AA787" s="74"/>
      <c r="AB787" s="74"/>
      <c r="AC787" s="74"/>
      <c r="AD787" s="74"/>
      <c r="AE787" s="74"/>
      <c r="AF787" s="74"/>
      <c r="AG787" s="74"/>
      <c r="AH787" s="74"/>
      <c r="AI787" s="74"/>
      <c r="AJ787" s="74"/>
      <c r="AK787" s="74"/>
      <c r="AL787" s="74"/>
      <c r="AM787" s="74"/>
      <c r="AN787" s="74"/>
      <c r="AO787" s="74"/>
      <c r="AP787" s="74"/>
      <c r="AQ787" s="74"/>
      <c r="AR787" s="74"/>
      <c r="AS787" s="74"/>
      <c r="AT787" s="74"/>
      <c r="AU787" s="74"/>
      <c r="AV787" s="74"/>
      <c r="AW787" s="74"/>
      <c r="AX787" s="74"/>
      <c r="AY787" s="74"/>
      <c r="AZ787" s="74"/>
      <c r="BA787" s="74"/>
      <c r="BB787" s="74"/>
      <c r="BC787" s="74"/>
      <c r="BD787" s="74"/>
      <c r="BE787" s="74"/>
      <c r="BF787" s="74"/>
      <c r="BG787" s="74"/>
      <c r="BH787" s="74"/>
      <c r="BI787" s="74"/>
      <c r="BJ787" s="74"/>
      <c r="BK787" s="74"/>
      <c r="BL787" s="74"/>
      <c r="BM787" s="74"/>
      <c r="BN787" s="74"/>
      <c r="BO787" s="74"/>
      <c r="BP787" s="74"/>
      <c r="BQ787" s="74"/>
      <c r="BR787" s="74"/>
      <c r="BS787" s="74"/>
      <c r="BT787" s="74"/>
      <c r="BU787" s="74"/>
      <c r="BV787" s="74"/>
      <c r="BW787" s="74"/>
      <c r="BX787" s="74"/>
      <c r="BY787" s="74"/>
      <c r="BZ787" s="74"/>
      <c r="CA787" s="74"/>
      <c r="CB787" s="74"/>
      <c r="CC787" s="74"/>
      <c r="CD787" s="74"/>
      <c r="CE787" s="74"/>
      <c r="CF787" s="74"/>
      <c r="CG787" s="74"/>
      <c r="CH787" s="74"/>
      <c r="CI787" s="74"/>
      <c r="CJ787" s="74"/>
      <c r="CK787" s="74"/>
      <c r="CL787" s="74"/>
      <c r="CM787" s="74"/>
      <c r="CN787" s="74"/>
      <c r="CO787" s="74"/>
      <c r="CP787" s="74"/>
      <c r="CQ787" s="74"/>
      <c r="CR787" s="74"/>
      <c r="CS787" s="74"/>
      <c r="CT787" s="74"/>
      <c r="CU787" s="74"/>
      <c r="CV787" s="74"/>
      <c r="CW787" s="74"/>
      <c r="CX787" s="74"/>
      <c r="CY787" s="74"/>
      <c r="CZ787" s="74"/>
      <c r="DA787" s="74"/>
      <c r="DB787" s="74"/>
      <c r="DC787" s="74"/>
      <c r="DD787" s="74"/>
      <c r="DE787" s="74"/>
      <c r="DF787" s="74"/>
      <c r="DG787" s="74"/>
      <c r="DH787" s="74"/>
      <c r="DI787" s="74"/>
      <c r="DJ787" s="74"/>
      <c r="DK787" s="74"/>
      <c r="DL787" s="74"/>
      <c r="DM787" s="74"/>
      <c r="DN787" s="74"/>
      <c r="DO787" s="74"/>
      <c r="DP787" s="74"/>
      <c r="DQ787" s="74"/>
      <c r="DR787" s="74"/>
      <c r="DS787" s="74"/>
      <c r="DT787" s="74"/>
      <c r="DU787" s="74"/>
      <c r="DV787" s="74"/>
      <c r="DW787" s="74"/>
      <c r="DX787" s="74"/>
      <c r="DY787" s="74"/>
      <c r="DZ787" s="74"/>
      <c r="EA787" s="74"/>
      <c r="EB787" s="74"/>
      <c r="EC787" s="74"/>
      <c r="ED787" s="74"/>
      <c r="EE787" s="74"/>
      <c r="EF787" s="74"/>
      <c r="EG787" s="74"/>
      <c r="EH787" s="74"/>
      <c r="EI787" s="74"/>
      <c r="EJ787" s="74"/>
      <c r="EK787" s="74"/>
      <c r="EL787" s="74"/>
      <c r="EM787" s="74"/>
      <c r="EN787" s="74"/>
      <c r="EO787" s="74"/>
      <c r="EP787" s="74"/>
      <c r="EQ787" s="74"/>
      <c r="ER787" s="74"/>
      <c r="ES787" s="74"/>
      <c r="ET787" s="74"/>
      <c r="EU787" s="74"/>
      <c r="EV787" s="74"/>
      <c r="EW787" s="74"/>
      <c r="EX787" s="74"/>
      <c r="EY787" s="74"/>
      <c r="EZ787" s="74"/>
      <c r="FA787" s="74"/>
    </row>
    <row r="788" spans="1:157" ht="31.5">
      <c r="B788" s="154" t="s">
        <v>1569</v>
      </c>
      <c r="C788" s="179" t="s">
        <v>698</v>
      </c>
      <c r="D788" s="180" t="s">
        <v>699</v>
      </c>
      <c r="E788" s="175" t="s">
        <v>21</v>
      </c>
      <c r="F788" s="202"/>
      <c r="G788" s="174"/>
      <c r="H788" s="178">
        <f>SUM(H789:H792)</f>
        <v>30.055579999999999</v>
      </c>
    </row>
    <row r="789" spans="1:157">
      <c r="B789" s="161" t="s">
        <v>2127</v>
      </c>
      <c r="C789" s="98" t="s">
        <v>606</v>
      </c>
      <c r="D789" s="95" t="s">
        <v>607</v>
      </c>
      <c r="E789" s="94" t="s">
        <v>261</v>
      </c>
      <c r="F789" s="162">
        <v>0.15</v>
      </c>
      <c r="G789" s="96">
        <v>15.72</v>
      </c>
      <c r="H789" s="97">
        <f>F789*G789</f>
        <v>2.3580000000000001</v>
      </c>
    </row>
    <row r="790" spans="1:157">
      <c r="B790" s="161" t="s">
        <v>2128</v>
      </c>
      <c r="C790" s="98" t="s">
        <v>259</v>
      </c>
      <c r="D790" s="95" t="s">
        <v>260</v>
      </c>
      <c r="E790" s="94" t="s">
        <v>261</v>
      </c>
      <c r="F790" s="162">
        <v>0.05</v>
      </c>
      <c r="G790" s="96">
        <v>12.91</v>
      </c>
      <c r="H790" s="97">
        <f>F790*G790</f>
        <v>0.64550000000000007</v>
      </c>
    </row>
    <row r="791" spans="1:157">
      <c r="B791" s="161" t="s">
        <v>2129</v>
      </c>
      <c r="C791" s="98" t="s">
        <v>700</v>
      </c>
      <c r="D791" s="95" t="s">
        <v>701</v>
      </c>
      <c r="E791" s="94" t="s">
        <v>21</v>
      </c>
      <c r="F791" s="162">
        <v>3.04E-2</v>
      </c>
      <c r="G791" s="96">
        <v>2.7</v>
      </c>
      <c r="H791" s="97">
        <f>F791*G791</f>
        <v>8.208E-2</v>
      </c>
    </row>
    <row r="792" spans="1:157" ht="15.75" thickBot="1">
      <c r="B792" s="161" t="s">
        <v>2130</v>
      </c>
      <c r="C792" s="119" t="s">
        <v>702</v>
      </c>
      <c r="D792" s="121" t="s">
        <v>703</v>
      </c>
      <c r="E792" s="226" t="s">
        <v>21</v>
      </c>
      <c r="F792" s="164">
        <v>1</v>
      </c>
      <c r="G792" s="122">
        <v>26.97</v>
      </c>
      <c r="H792" s="123">
        <f>F792*G792</f>
        <v>26.97</v>
      </c>
    </row>
    <row r="793" spans="1:157" s="172" customFormat="1" ht="15.75" thickBot="1">
      <c r="A793" s="165"/>
      <c r="B793" s="166"/>
      <c r="C793" s="167"/>
      <c r="D793" s="168"/>
      <c r="E793" s="169"/>
      <c r="F793" s="170"/>
      <c r="G793" s="171"/>
      <c r="H793" s="171"/>
      <c r="I793" s="74"/>
      <c r="J793" s="74"/>
      <c r="K793" s="74"/>
      <c r="L793" s="74"/>
      <c r="M793" s="74"/>
      <c r="N793" s="74"/>
      <c r="O793" s="74"/>
      <c r="P793" s="74"/>
      <c r="Q793" s="74"/>
      <c r="R793" s="74"/>
      <c r="S793" s="74"/>
      <c r="T793" s="74"/>
      <c r="U793" s="74"/>
      <c r="V793" s="74"/>
      <c r="W793" s="74"/>
      <c r="X793" s="74"/>
      <c r="Y793" s="74"/>
      <c r="Z793" s="74"/>
      <c r="AA793" s="74"/>
      <c r="AB793" s="74"/>
      <c r="AC793" s="74"/>
      <c r="AD793" s="74"/>
      <c r="AE793" s="74"/>
      <c r="AF793" s="74"/>
      <c r="AG793" s="74"/>
      <c r="AH793" s="74"/>
      <c r="AI793" s="74"/>
      <c r="AJ793" s="74"/>
      <c r="AK793" s="74"/>
      <c r="AL793" s="74"/>
      <c r="AM793" s="74"/>
      <c r="AN793" s="74"/>
      <c r="AO793" s="74"/>
      <c r="AP793" s="74"/>
      <c r="AQ793" s="74"/>
      <c r="AR793" s="74"/>
      <c r="AS793" s="74"/>
      <c r="AT793" s="74"/>
      <c r="AU793" s="74"/>
      <c r="AV793" s="74"/>
      <c r="AW793" s="74"/>
      <c r="AX793" s="74"/>
      <c r="AY793" s="74"/>
      <c r="AZ793" s="74"/>
      <c r="BA793" s="74"/>
      <c r="BB793" s="74"/>
      <c r="BC793" s="74"/>
      <c r="BD793" s="74"/>
      <c r="BE793" s="74"/>
      <c r="BF793" s="74"/>
      <c r="BG793" s="74"/>
      <c r="BH793" s="74"/>
      <c r="BI793" s="74"/>
      <c r="BJ793" s="74"/>
      <c r="BK793" s="74"/>
      <c r="BL793" s="74"/>
      <c r="BM793" s="74"/>
      <c r="BN793" s="74"/>
      <c r="BO793" s="74"/>
      <c r="BP793" s="74"/>
      <c r="BQ793" s="74"/>
      <c r="BR793" s="74"/>
      <c r="BS793" s="74"/>
      <c r="BT793" s="74"/>
      <c r="BU793" s="74"/>
      <c r="BV793" s="74"/>
      <c r="BW793" s="74"/>
      <c r="BX793" s="74"/>
      <c r="BY793" s="74"/>
      <c r="BZ793" s="74"/>
      <c r="CA793" s="74"/>
      <c r="CB793" s="74"/>
      <c r="CC793" s="74"/>
      <c r="CD793" s="74"/>
      <c r="CE793" s="74"/>
      <c r="CF793" s="74"/>
      <c r="CG793" s="74"/>
      <c r="CH793" s="74"/>
      <c r="CI793" s="74"/>
      <c r="CJ793" s="74"/>
      <c r="CK793" s="74"/>
      <c r="CL793" s="74"/>
      <c r="CM793" s="74"/>
      <c r="CN793" s="74"/>
      <c r="CO793" s="74"/>
      <c r="CP793" s="74"/>
      <c r="CQ793" s="74"/>
      <c r="CR793" s="74"/>
      <c r="CS793" s="74"/>
      <c r="CT793" s="74"/>
      <c r="CU793" s="74"/>
      <c r="CV793" s="74"/>
      <c r="CW793" s="74"/>
      <c r="CX793" s="74"/>
      <c r="CY793" s="74"/>
      <c r="CZ793" s="74"/>
      <c r="DA793" s="74"/>
      <c r="DB793" s="74"/>
      <c r="DC793" s="74"/>
      <c r="DD793" s="74"/>
      <c r="DE793" s="74"/>
      <c r="DF793" s="74"/>
      <c r="DG793" s="74"/>
      <c r="DH793" s="74"/>
      <c r="DI793" s="74"/>
      <c r="DJ793" s="74"/>
      <c r="DK793" s="74"/>
      <c r="DL793" s="74"/>
      <c r="DM793" s="74"/>
      <c r="DN793" s="74"/>
      <c r="DO793" s="74"/>
      <c r="DP793" s="74"/>
      <c r="DQ793" s="74"/>
      <c r="DR793" s="74"/>
      <c r="DS793" s="74"/>
      <c r="DT793" s="74"/>
      <c r="DU793" s="74"/>
      <c r="DV793" s="74"/>
      <c r="DW793" s="74"/>
      <c r="DX793" s="74"/>
      <c r="DY793" s="74"/>
      <c r="DZ793" s="74"/>
      <c r="EA793" s="74"/>
      <c r="EB793" s="74"/>
      <c r="EC793" s="74"/>
      <c r="ED793" s="74"/>
      <c r="EE793" s="74"/>
      <c r="EF793" s="74"/>
      <c r="EG793" s="74"/>
      <c r="EH793" s="74"/>
      <c r="EI793" s="74"/>
      <c r="EJ793" s="74"/>
      <c r="EK793" s="74"/>
      <c r="EL793" s="74"/>
      <c r="EM793" s="74"/>
      <c r="EN793" s="74"/>
      <c r="EO793" s="74"/>
      <c r="EP793" s="74"/>
      <c r="EQ793" s="74"/>
      <c r="ER793" s="74"/>
      <c r="ES793" s="74"/>
      <c r="ET793" s="74"/>
      <c r="EU793" s="74"/>
      <c r="EV793" s="74"/>
      <c r="EW793" s="74"/>
      <c r="EX793" s="74"/>
      <c r="EY793" s="74"/>
      <c r="EZ793" s="74"/>
      <c r="FA793" s="74"/>
    </row>
    <row r="794" spans="1:157" ht="63">
      <c r="B794" s="154" t="s">
        <v>1570</v>
      </c>
      <c r="C794" s="179" t="s">
        <v>303</v>
      </c>
      <c r="D794" s="180" t="s">
        <v>304</v>
      </c>
      <c r="E794" s="175" t="s">
        <v>21</v>
      </c>
      <c r="F794" s="202"/>
      <c r="G794" s="174"/>
      <c r="H794" s="178">
        <f>SUM(H795:H799)</f>
        <v>136.24</v>
      </c>
    </row>
    <row r="795" spans="1:157" ht="30">
      <c r="B795" s="161" t="s">
        <v>2131</v>
      </c>
      <c r="C795" s="98" t="s">
        <v>704</v>
      </c>
      <c r="D795" s="95" t="s">
        <v>705</v>
      </c>
      <c r="E795" s="94" t="s">
        <v>21</v>
      </c>
      <c r="F795" s="162">
        <v>1</v>
      </c>
      <c r="G795" s="96">
        <v>4.75</v>
      </c>
      <c r="H795" s="97">
        <f>F795*G795</f>
        <v>4.75</v>
      </c>
    </row>
    <row r="796" spans="1:157" ht="30">
      <c r="B796" s="161" t="s">
        <v>2132</v>
      </c>
      <c r="C796" s="98" t="s">
        <v>706</v>
      </c>
      <c r="D796" s="95" t="s">
        <v>707</v>
      </c>
      <c r="E796" s="94" t="s">
        <v>21</v>
      </c>
      <c r="F796" s="162">
        <v>1</v>
      </c>
      <c r="G796" s="96">
        <v>7.99</v>
      </c>
      <c r="H796" s="97">
        <f>F796*G796</f>
        <v>7.99</v>
      </c>
    </row>
    <row r="797" spans="1:157" ht="30">
      <c r="B797" s="161" t="s">
        <v>2133</v>
      </c>
      <c r="C797" s="98" t="s">
        <v>708</v>
      </c>
      <c r="D797" s="95" t="s">
        <v>709</v>
      </c>
      <c r="E797" s="94" t="s">
        <v>21</v>
      </c>
      <c r="F797" s="162">
        <v>1</v>
      </c>
      <c r="G797" s="96">
        <v>5.85</v>
      </c>
      <c r="H797" s="97">
        <f>F797*G797</f>
        <v>5.85</v>
      </c>
    </row>
    <row r="798" spans="1:157" ht="30">
      <c r="B798" s="161" t="s">
        <v>2134</v>
      </c>
      <c r="C798" s="98" t="s">
        <v>710</v>
      </c>
      <c r="D798" s="95" t="s">
        <v>711</v>
      </c>
      <c r="E798" s="94" t="s">
        <v>21</v>
      </c>
      <c r="F798" s="162">
        <v>1</v>
      </c>
      <c r="G798" s="96">
        <v>78.680000000000007</v>
      </c>
      <c r="H798" s="97">
        <f>F798*G798</f>
        <v>78.680000000000007</v>
      </c>
    </row>
    <row r="799" spans="1:157" ht="30.75" thickBot="1">
      <c r="B799" s="161" t="s">
        <v>2135</v>
      </c>
      <c r="C799" s="119" t="s">
        <v>712</v>
      </c>
      <c r="D799" s="121" t="s">
        <v>713</v>
      </c>
      <c r="E799" s="226" t="s">
        <v>21</v>
      </c>
      <c r="F799" s="164">
        <v>1</v>
      </c>
      <c r="G799" s="122">
        <v>38.97</v>
      </c>
      <c r="H799" s="123">
        <f>F799*G799</f>
        <v>38.97</v>
      </c>
    </row>
    <row r="800" spans="1:157" s="172" customFormat="1" ht="15.75" thickBot="1">
      <c r="A800" s="165"/>
      <c r="B800" s="166"/>
      <c r="C800" s="167"/>
      <c r="D800" s="168"/>
      <c r="E800" s="169"/>
      <c r="F800" s="170"/>
      <c r="G800" s="171"/>
      <c r="H800" s="171"/>
      <c r="I800" s="74"/>
      <c r="J800" s="74"/>
      <c r="K800" s="74"/>
      <c r="L800" s="74"/>
      <c r="M800" s="74"/>
      <c r="N800" s="74"/>
      <c r="O800" s="74"/>
      <c r="P800" s="74"/>
      <c r="Q800" s="74"/>
      <c r="R800" s="74"/>
      <c r="S800" s="74"/>
      <c r="T800" s="74"/>
      <c r="U800" s="74"/>
      <c r="V800" s="74"/>
      <c r="W800" s="74"/>
      <c r="X800" s="74"/>
      <c r="Y800" s="74"/>
      <c r="Z800" s="74"/>
      <c r="AA800" s="74"/>
      <c r="AB800" s="74"/>
      <c r="AC800" s="74"/>
      <c r="AD800" s="74"/>
      <c r="AE800" s="74"/>
      <c r="AF800" s="74"/>
      <c r="AG800" s="74"/>
      <c r="AH800" s="74"/>
      <c r="AI800" s="74"/>
      <c r="AJ800" s="74"/>
      <c r="AK800" s="74"/>
      <c r="AL800" s="74"/>
      <c r="AM800" s="74"/>
      <c r="AN800" s="74"/>
      <c r="AO800" s="74"/>
      <c r="AP800" s="74"/>
      <c r="AQ800" s="74"/>
      <c r="AR800" s="74"/>
      <c r="AS800" s="74"/>
      <c r="AT800" s="74"/>
      <c r="AU800" s="74"/>
      <c r="AV800" s="74"/>
      <c r="AW800" s="74"/>
      <c r="AX800" s="74"/>
      <c r="AY800" s="74"/>
      <c r="AZ800" s="74"/>
      <c r="BA800" s="74"/>
      <c r="BB800" s="74"/>
      <c r="BC800" s="74"/>
      <c r="BD800" s="74"/>
      <c r="BE800" s="74"/>
      <c r="BF800" s="74"/>
      <c r="BG800" s="74"/>
      <c r="BH800" s="74"/>
      <c r="BI800" s="74"/>
      <c r="BJ800" s="74"/>
      <c r="BK800" s="74"/>
      <c r="BL800" s="74"/>
      <c r="BM800" s="74"/>
      <c r="BN800" s="74"/>
      <c r="BO800" s="74"/>
      <c r="BP800" s="74"/>
      <c r="BQ800" s="74"/>
      <c r="BR800" s="74"/>
      <c r="BS800" s="74"/>
      <c r="BT800" s="74"/>
      <c r="BU800" s="74"/>
      <c r="BV800" s="74"/>
      <c r="BW800" s="74"/>
      <c r="BX800" s="74"/>
      <c r="BY800" s="74"/>
      <c r="BZ800" s="74"/>
      <c r="CA800" s="74"/>
      <c r="CB800" s="74"/>
      <c r="CC800" s="74"/>
      <c r="CD800" s="74"/>
      <c r="CE800" s="74"/>
      <c r="CF800" s="74"/>
      <c r="CG800" s="74"/>
      <c r="CH800" s="74"/>
      <c r="CI800" s="74"/>
      <c r="CJ800" s="74"/>
      <c r="CK800" s="74"/>
      <c r="CL800" s="74"/>
      <c r="CM800" s="74"/>
      <c r="CN800" s="74"/>
      <c r="CO800" s="74"/>
      <c r="CP800" s="74"/>
      <c r="CQ800" s="74"/>
      <c r="CR800" s="74"/>
      <c r="CS800" s="74"/>
      <c r="CT800" s="74"/>
      <c r="CU800" s="74"/>
      <c r="CV800" s="74"/>
      <c r="CW800" s="74"/>
      <c r="CX800" s="74"/>
      <c r="CY800" s="74"/>
      <c r="CZ800" s="74"/>
      <c r="DA800" s="74"/>
      <c r="DB800" s="74"/>
      <c r="DC800" s="74"/>
      <c r="DD800" s="74"/>
      <c r="DE800" s="74"/>
      <c r="DF800" s="74"/>
      <c r="DG800" s="74"/>
      <c r="DH800" s="74"/>
      <c r="DI800" s="74"/>
      <c r="DJ800" s="74"/>
      <c r="DK800" s="74"/>
      <c r="DL800" s="74"/>
      <c r="DM800" s="74"/>
      <c r="DN800" s="74"/>
      <c r="DO800" s="74"/>
      <c r="DP800" s="74"/>
      <c r="DQ800" s="74"/>
      <c r="DR800" s="74"/>
      <c r="DS800" s="74"/>
      <c r="DT800" s="74"/>
      <c r="DU800" s="74"/>
      <c r="DV800" s="74"/>
      <c r="DW800" s="74"/>
      <c r="DX800" s="74"/>
      <c r="DY800" s="74"/>
      <c r="DZ800" s="74"/>
      <c r="EA800" s="74"/>
      <c r="EB800" s="74"/>
      <c r="EC800" s="74"/>
      <c r="ED800" s="74"/>
      <c r="EE800" s="74"/>
      <c r="EF800" s="74"/>
      <c r="EG800" s="74"/>
      <c r="EH800" s="74"/>
      <c r="EI800" s="74"/>
      <c r="EJ800" s="74"/>
      <c r="EK800" s="74"/>
      <c r="EL800" s="74"/>
      <c r="EM800" s="74"/>
      <c r="EN800" s="74"/>
      <c r="EO800" s="74"/>
      <c r="EP800" s="74"/>
      <c r="EQ800" s="74"/>
      <c r="ER800" s="74"/>
      <c r="ES800" s="74"/>
      <c r="ET800" s="74"/>
      <c r="EU800" s="74"/>
      <c r="EV800" s="74"/>
      <c r="EW800" s="74"/>
      <c r="EX800" s="74"/>
      <c r="EY800" s="74"/>
      <c r="EZ800" s="74"/>
      <c r="FA800" s="74"/>
    </row>
    <row r="801" spans="1:157" ht="31.5">
      <c r="B801" s="154" t="s">
        <v>1571</v>
      </c>
      <c r="C801" s="179" t="s">
        <v>945</v>
      </c>
      <c r="D801" s="180" t="s">
        <v>946</v>
      </c>
      <c r="E801" s="175" t="s">
        <v>21</v>
      </c>
      <c r="F801" s="202" t="s">
        <v>907</v>
      </c>
      <c r="G801" s="174"/>
      <c r="H801" s="178">
        <f>SUM(H802:H805)</f>
        <v>97.571054000000004</v>
      </c>
    </row>
    <row r="802" spans="1:157">
      <c r="B802" s="161" t="s">
        <v>2136</v>
      </c>
      <c r="C802" s="98" t="s">
        <v>447</v>
      </c>
      <c r="D802" s="95" t="s">
        <v>916</v>
      </c>
      <c r="E802" s="94" t="s">
        <v>261</v>
      </c>
      <c r="F802" s="162">
        <v>0.85</v>
      </c>
      <c r="G802" s="96">
        <v>15.06</v>
      </c>
      <c r="H802" s="97">
        <f t="shared" ref="H802:H805" si="47">F802*G802</f>
        <v>12.801</v>
      </c>
    </row>
    <row r="803" spans="1:157">
      <c r="B803" s="161" t="s">
        <v>2137</v>
      </c>
      <c r="C803" s="98" t="s">
        <v>259</v>
      </c>
      <c r="D803" s="95" t="s">
        <v>260</v>
      </c>
      <c r="E803" s="94" t="s">
        <v>261</v>
      </c>
      <c r="F803" s="162">
        <v>0.27</v>
      </c>
      <c r="G803" s="96">
        <v>12.91</v>
      </c>
      <c r="H803" s="97">
        <f t="shared" si="47"/>
        <v>3.4857000000000005</v>
      </c>
    </row>
    <row r="804" spans="1:157">
      <c r="B804" s="161" t="s">
        <v>2138</v>
      </c>
      <c r="C804" s="98" t="s">
        <v>949</v>
      </c>
      <c r="D804" s="95" t="s">
        <v>950</v>
      </c>
      <c r="E804" s="94" t="s">
        <v>26</v>
      </c>
      <c r="F804" s="162">
        <v>0.52710000000000001</v>
      </c>
      <c r="G804" s="96">
        <v>33.74</v>
      </c>
      <c r="H804" s="97">
        <f t="shared" si="47"/>
        <v>17.784354</v>
      </c>
    </row>
    <row r="805" spans="1:157" ht="15.75" thickBot="1">
      <c r="B805" s="161" t="s">
        <v>2139</v>
      </c>
      <c r="C805" s="119" t="s">
        <v>955</v>
      </c>
      <c r="D805" s="121" t="s">
        <v>716</v>
      </c>
      <c r="E805" s="226" t="s">
        <v>21</v>
      </c>
      <c r="F805" s="164">
        <v>1</v>
      </c>
      <c r="G805" s="122">
        <v>63.5</v>
      </c>
      <c r="H805" s="123">
        <f t="shared" si="47"/>
        <v>63.5</v>
      </c>
    </row>
    <row r="806" spans="1:157" s="172" customFormat="1" ht="15.75" thickBot="1">
      <c r="A806" s="165"/>
      <c r="B806" s="166"/>
      <c r="C806" s="167"/>
      <c r="D806" s="168"/>
      <c r="E806" s="167"/>
      <c r="F806" s="170"/>
      <c r="G806" s="171"/>
      <c r="H806" s="171"/>
      <c r="I806" s="74"/>
      <c r="J806" s="74"/>
      <c r="K806" s="74"/>
      <c r="L806" s="74"/>
      <c r="M806" s="74"/>
      <c r="N806" s="74"/>
      <c r="O806" s="74"/>
      <c r="P806" s="74"/>
      <c r="Q806" s="74"/>
      <c r="R806" s="74"/>
      <c r="S806" s="74"/>
      <c r="T806" s="74"/>
      <c r="U806" s="74"/>
      <c r="V806" s="74"/>
      <c r="W806" s="74"/>
      <c r="X806" s="74"/>
      <c r="Y806" s="74"/>
      <c r="Z806" s="74"/>
      <c r="AA806" s="74"/>
      <c r="AB806" s="74"/>
      <c r="AC806" s="74"/>
      <c r="AD806" s="74"/>
      <c r="AE806" s="74"/>
      <c r="AF806" s="74"/>
      <c r="AG806" s="74"/>
      <c r="AH806" s="74"/>
      <c r="AI806" s="74"/>
      <c r="AJ806" s="74"/>
      <c r="AK806" s="74"/>
      <c r="AL806" s="74"/>
      <c r="AM806" s="74"/>
      <c r="AN806" s="74"/>
      <c r="AO806" s="74"/>
      <c r="AP806" s="74"/>
      <c r="AQ806" s="74"/>
      <c r="AR806" s="74"/>
      <c r="AS806" s="74"/>
      <c r="AT806" s="74"/>
      <c r="AU806" s="74"/>
      <c r="AV806" s="74"/>
      <c r="AW806" s="74"/>
      <c r="AX806" s="74"/>
      <c r="AY806" s="74"/>
      <c r="AZ806" s="74"/>
      <c r="BA806" s="74"/>
      <c r="BB806" s="74"/>
      <c r="BC806" s="74"/>
      <c r="BD806" s="74"/>
      <c r="BE806" s="74"/>
      <c r="BF806" s="74"/>
      <c r="BG806" s="74"/>
      <c r="BH806" s="74"/>
      <c r="BI806" s="74"/>
      <c r="BJ806" s="74"/>
      <c r="BK806" s="74"/>
      <c r="BL806" s="74"/>
      <c r="BM806" s="74"/>
      <c r="BN806" s="74"/>
      <c r="BO806" s="74"/>
      <c r="BP806" s="74"/>
      <c r="BQ806" s="74"/>
      <c r="BR806" s="74"/>
      <c r="BS806" s="74"/>
      <c r="BT806" s="74"/>
      <c r="BU806" s="74"/>
      <c r="BV806" s="74"/>
      <c r="BW806" s="74"/>
      <c r="BX806" s="74"/>
      <c r="BY806" s="74"/>
      <c r="BZ806" s="74"/>
      <c r="CA806" s="74"/>
      <c r="CB806" s="74"/>
      <c r="CC806" s="74"/>
      <c r="CD806" s="74"/>
      <c r="CE806" s="74"/>
      <c r="CF806" s="74"/>
      <c r="CG806" s="74"/>
      <c r="CH806" s="74"/>
      <c r="CI806" s="74"/>
      <c r="CJ806" s="74"/>
      <c r="CK806" s="74"/>
      <c r="CL806" s="74"/>
      <c r="CM806" s="74"/>
      <c r="CN806" s="74"/>
      <c r="CO806" s="74"/>
      <c r="CP806" s="74"/>
      <c r="CQ806" s="74"/>
      <c r="CR806" s="74"/>
      <c r="CS806" s="74"/>
      <c r="CT806" s="74"/>
      <c r="CU806" s="74"/>
      <c r="CV806" s="74"/>
      <c r="CW806" s="74"/>
      <c r="CX806" s="74"/>
      <c r="CY806" s="74"/>
      <c r="CZ806" s="74"/>
      <c r="DA806" s="74"/>
      <c r="DB806" s="74"/>
      <c r="DC806" s="74"/>
      <c r="DD806" s="74"/>
      <c r="DE806" s="74"/>
      <c r="DF806" s="74"/>
      <c r="DG806" s="74"/>
      <c r="DH806" s="74"/>
      <c r="DI806" s="74"/>
      <c r="DJ806" s="74"/>
      <c r="DK806" s="74"/>
      <c r="DL806" s="74"/>
      <c r="DM806" s="74"/>
      <c r="DN806" s="74"/>
      <c r="DO806" s="74"/>
      <c r="DP806" s="74"/>
      <c r="DQ806" s="74"/>
      <c r="DR806" s="74"/>
      <c r="DS806" s="74"/>
      <c r="DT806" s="74"/>
      <c r="DU806" s="74"/>
      <c r="DV806" s="74"/>
      <c r="DW806" s="74"/>
      <c r="DX806" s="74"/>
      <c r="DY806" s="74"/>
      <c r="DZ806" s="74"/>
      <c r="EA806" s="74"/>
      <c r="EB806" s="74"/>
      <c r="EC806" s="74"/>
      <c r="ED806" s="74"/>
      <c r="EE806" s="74"/>
      <c r="EF806" s="74"/>
      <c r="EG806" s="74"/>
      <c r="EH806" s="74"/>
      <c r="EI806" s="74"/>
      <c r="EJ806" s="74"/>
      <c r="EK806" s="74"/>
      <c r="EL806" s="74"/>
      <c r="EM806" s="74"/>
      <c r="EN806" s="74"/>
      <c r="EO806" s="74"/>
      <c r="EP806" s="74"/>
      <c r="EQ806" s="74"/>
      <c r="ER806" s="74"/>
      <c r="ES806" s="74"/>
      <c r="ET806" s="74"/>
      <c r="EU806" s="74"/>
      <c r="EV806" s="74"/>
      <c r="EW806" s="74"/>
      <c r="EX806" s="74"/>
      <c r="EY806" s="74"/>
      <c r="EZ806" s="74"/>
      <c r="FA806" s="74"/>
    </row>
    <row r="807" spans="1:157" ht="31.5">
      <c r="B807" s="154" t="s">
        <v>1572</v>
      </c>
      <c r="C807" s="179" t="s">
        <v>947</v>
      </c>
      <c r="D807" s="180" t="s">
        <v>948</v>
      </c>
      <c r="E807" s="175" t="s">
        <v>21</v>
      </c>
      <c r="F807" s="202" t="s">
        <v>907</v>
      </c>
      <c r="G807" s="174"/>
      <c r="H807" s="178">
        <f>SUM(H808:H811)</f>
        <v>65.571380000000005</v>
      </c>
    </row>
    <row r="808" spans="1:157">
      <c r="B808" s="161" t="s">
        <v>2140</v>
      </c>
      <c r="C808" s="98" t="s">
        <v>606</v>
      </c>
      <c r="D808" s="95" t="s">
        <v>607</v>
      </c>
      <c r="E808" s="94" t="s">
        <v>261</v>
      </c>
      <c r="F808" s="162">
        <v>0.1</v>
      </c>
      <c r="G808" s="96">
        <v>15.72</v>
      </c>
      <c r="H808" s="97">
        <f>F808*G808</f>
        <v>1.5720000000000001</v>
      </c>
    </row>
    <row r="809" spans="1:157">
      <c r="B809" s="161" t="s">
        <v>2141</v>
      </c>
      <c r="C809" s="98" t="s">
        <v>259</v>
      </c>
      <c r="D809" s="95" t="s">
        <v>260</v>
      </c>
      <c r="E809" s="94" t="s">
        <v>261</v>
      </c>
      <c r="F809" s="162">
        <v>0.03</v>
      </c>
      <c r="G809" s="96">
        <v>12.91</v>
      </c>
      <c r="H809" s="97">
        <f t="shared" ref="H809:H811" si="48">F809*G809</f>
        <v>0.38729999999999998</v>
      </c>
    </row>
    <row r="810" spans="1:157">
      <c r="B810" s="161" t="s">
        <v>2142</v>
      </c>
      <c r="C810" s="98" t="s">
        <v>700</v>
      </c>
      <c r="D810" s="95" t="s">
        <v>701</v>
      </c>
      <c r="E810" s="94" t="s">
        <v>21</v>
      </c>
      <c r="F810" s="162">
        <v>3.04E-2</v>
      </c>
      <c r="G810" s="96">
        <v>2.7</v>
      </c>
      <c r="H810" s="97">
        <f t="shared" si="48"/>
        <v>8.208E-2</v>
      </c>
    </row>
    <row r="811" spans="1:157" ht="15.75" thickBot="1">
      <c r="B811" s="161" t="s">
        <v>2143</v>
      </c>
      <c r="C811" s="119" t="s">
        <v>956</v>
      </c>
      <c r="D811" s="121" t="s">
        <v>957</v>
      </c>
      <c r="E811" s="226" t="s">
        <v>21</v>
      </c>
      <c r="F811" s="164">
        <v>1</v>
      </c>
      <c r="G811" s="122">
        <v>63.53</v>
      </c>
      <c r="H811" s="123">
        <f t="shared" si="48"/>
        <v>63.53</v>
      </c>
    </row>
    <row r="812" spans="1:157" s="172" customFormat="1" ht="15.75" thickBot="1">
      <c r="A812" s="165"/>
      <c r="B812" s="166"/>
      <c r="C812" s="167"/>
      <c r="D812" s="168"/>
      <c r="E812" s="167"/>
      <c r="F812" s="170"/>
      <c r="G812" s="171"/>
      <c r="H812" s="171"/>
      <c r="I812" s="74"/>
      <c r="J812" s="74"/>
      <c r="K812" s="74"/>
      <c r="L812" s="74"/>
      <c r="M812" s="74"/>
      <c r="N812" s="74"/>
      <c r="O812" s="74"/>
      <c r="P812" s="74"/>
      <c r="Q812" s="74"/>
      <c r="R812" s="74"/>
      <c r="S812" s="74"/>
      <c r="T812" s="74"/>
      <c r="U812" s="74"/>
      <c r="V812" s="74"/>
      <c r="W812" s="74"/>
      <c r="X812" s="74"/>
      <c r="Y812" s="74"/>
      <c r="Z812" s="74"/>
      <c r="AA812" s="74"/>
      <c r="AB812" s="74"/>
      <c r="AC812" s="74"/>
      <c r="AD812" s="74"/>
      <c r="AE812" s="74"/>
      <c r="AF812" s="74"/>
      <c r="AG812" s="74"/>
      <c r="AH812" s="74"/>
      <c r="AI812" s="74"/>
      <c r="AJ812" s="74"/>
      <c r="AK812" s="74"/>
      <c r="AL812" s="74"/>
      <c r="AM812" s="74"/>
      <c r="AN812" s="74"/>
      <c r="AO812" s="74"/>
      <c r="AP812" s="74"/>
      <c r="AQ812" s="74"/>
      <c r="AR812" s="74"/>
      <c r="AS812" s="74"/>
      <c r="AT812" s="74"/>
      <c r="AU812" s="74"/>
      <c r="AV812" s="74"/>
      <c r="AW812" s="74"/>
      <c r="AX812" s="74"/>
      <c r="AY812" s="74"/>
      <c r="AZ812" s="74"/>
      <c r="BA812" s="74"/>
      <c r="BB812" s="74"/>
      <c r="BC812" s="74"/>
      <c r="BD812" s="74"/>
      <c r="BE812" s="74"/>
      <c r="BF812" s="74"/>
      <c r="BG812" s="74"/>
      <c r="BH812" s="74"/>
      <c r="BI812" s="74"/>
      <c r="BJ812" s="74"/>
      <c r="BK812" s="74"/>
      <c r="BL812" s="74"/>
      <c r="BM812" s="74"/>
      <c r="BN812" s="74"/>
      <c r="BO812" s="74"/>
      <c r="BP812" s="74"/>
      <c r="BQ812" s="74"/>
      <c r="BR812" s="74"/>
      <c r="BS812" s="74"/>
      <c r="BT812" s="74"/>
      <c r="BU812" s="74"/>
      <c r="BV812" s="74"/>
      <c r="BW812" s="74"/>
      <c r="BX812" s="74"/>
      <c r="BY812" s="74"/>
      <c r="BZ812" s="74"/>
      <c r="CA812" s="74"/>
      <c r="CB812" s="74"/>
      <c r="CC812" s="74"/>
      <c r="CD812" s="74"/>
      <c r="CE812" s="74"/>
      <c r="CF812" s="74"/>
      <c r="CG812" s="74"/>
      <c r="CH812" s="74"/>
      <c r="CI812" s="74"/>
      <c r="CJ812" s="74"/>
      <c r="CK812" s="74"/>
      <c r="CL812" s="74"/>
      <c r="CM812" s="74"/>
      <c r="CN812" s="74"/>
      <c r="CO812" s="74"/>
      <c r="CP812" s="74"/>
      <c r="CQ812" s="74"/>
      <c r="CR812" s="74"/>
      <c r="CS812" s="74"/>
      <c r="CT812" s="74"/>
      <c r="CU812" s="74"/>
      <c r="CV812" s="74"/>
      <c r="CW812" s="74"/>
      <c r="CX812" s="74"/>
      <c r="CY812" s="74"/>
      <c r="CZ812" s="74"/>
      <c r="DA812" s="74"/>
      <c r="DB812" s="74"/>
      <c r="DC812" s="74"/>
      <c r="DD812" s="74"/>
      <c r="DE812" s="74"/>
      <c r="DF812" s="74"/>
      <c r="DG812" s="74"/>
      <c r="DH812" s="74"/>
      <c r="DI812" s="74"/>
      <c r="DJ812" s="74"/>
      <c r="DK812" s="74"/>
      <c r="DL812" s="74"/>
      <c r="DM812" s="74"/>
      <c r="DN812" s="74"/>
      <c r="DO812" s="74"/>
      <c r="DP812" s="74"/>
      <c r="DQ812" s="74"/>
      <c r="DR812" s="74"/>
      <c r="DS812" s="74"/>
      <c r="DT812" s="74"/>
      <c r="DU812" s="74"/>
      <c r="DV812" s="74"/>
      <c r="DW812" s="74"/>
      <c r="DX812" s="74"/>
      <c r="DY812" s="74"/>
      <c r="DZ812" s="74"/>
      <c r="EA812" s="74"/>
      <c r="EB812" s="74"/>
      <c r="EC812" s="74"/>
      <c r="ED812" s="74"/>
      <c r="EE812" s="74"/>
      <c r="EF812" s="74"/>
      <c r="EG812" s="74"/>
      <c r="EH812" s="74"/>
      <c r="EI812" s="74"/>
      <c r="EJ812" s="74"/>
      <c r="EK812" s="74"/>
      <c r="EL812" s="74"/>
      <c r="EM812" s="74"/>
      <c r="EN812" s="74"/>
      <c r="EO812" s="74"/>
      <c r="EP812" s="74"/>
      <c r="EQ812" s="74"/>
      <c r="ER812" s="74"/>
      <c r="ES812" s="74"/>
      <c r="ET812" s="74"/>
      <c r="EU812" s="74"/>
      <c r="EV812" s="74"/>
      <c r="EW812" s="74"/>
      <c r="EX812" s="74"/>
      <c r="EY812" s="74"/>
      <c r="EZ812" s="74"/>
      <c r="FA812" s="74"/>
    </row>
    <row r="813" spans="1:157" ht="31.5">
      <c r="B813" s="154" t="s">
        <v>1573</v>
      </c>
      <c r="C813" s="179" t="s">
        <v>301</v>
      </c>
      <c r="D813" s="180" t="s">
        <v>302</v>
      </c>
      <c r="E813" s="175" t="s">
        <v>21</v>
      </c>
      <c r="F813" s="176"/>
      <c r="G813" s="174"/>
      <c r="H813" s="178">
        <f>SUM(H814:H819)</f>
        <v>309.18320399999993</v>
      </c>
    </row>
    <row r="814" spans="1:157">
      <c r="B814" s="161" t="s">
        <v>2144</v>
      </c>
      <c r="C814" s="98" t="s">
        <v>606</v>
      </c>
      <c r="D814" s="95" t="s">
        <v>607</v>
      </c>
      <c r="E814" s="94" t="s">
        <v>261</v>
      </c>
      <c r="F814" s="162">
        <v>0.78</v>
      </c>
      <c r="G814" s="96">
        <v>15.72</v>
      </c>
      <c r="H814" s="97">
        <f t="shared" ref="H814:H819" si="49">F814*G814</f>
        <v>12.261600000000001</v>
      </c>
    </row>
    <row r="815" spans="1:157">
      <c r="B815" s="161" t="s">
        <v>2145</v>
      </c>
      <c r="C815" s="98" t="s">
        <v>259</v>
      </c>
      <c r="D815" s="95" t="s">
        <v>260</v>
      </c>
      <c r="E815" s="94" t="s">
        <v>261</v>
      </c>
      <c r="F815" s="162">
        <v>0.44</v>
      </c>
      <c r="G815" s="96">
        <v>12.91</v>
      </c>
      <c r="H815" s="97">
        <f t="shared" si="49"/>
        <v>5.6803999999999997</v>
      </c>
    </row>
    <row r="816" spans="1:157" ht="30">
      <c r="B816" s="161" t="s">
        <v>2146</v>
      </c>
      <c r="C816" s="98" t="s">
        <v>719</v>
      </c>
      <c r="D816" s="95" t="s">
        <v>720</v>
      </c>
      <c r="E816" s="94" t="s">
        <v>21</v>
      </c>
      <c r="F816" s="162">
        <v>2</v>
      </c>
      <c r="G816" s="96">
        <v>10.28</v>
      </c>
      <c r="H816" s="97">
        <f t="shared" si="49"/>
        <v>20.56</v>
      </c>
    </row>
    <row r="817" spans="1:157">
      <c r="B817" s="161" t="s">
        <v>2147</v>
      </c>
      <c r="C817" s="98" t="s">
        <v>721</v>
      </c>
      <c r="D817" s="95" t="s">
        <v>722</v>
      </c>
      <c r="E817" s="94" t="s">
        <v>21</v>
      </c>
      <c r="F817" s="162">
        <v>1</v>
      </c>
      <c r="G817" s="96">
        <v>1.85</v>
      </c>
      <c r="H817" s="97">
        <f t="shared" si="49"/>
        <v>1.85</v>
      </c>
    </row>
    <row r="818" spans="1:157">
      <c r="B818" s="161" t="s">
        <v>2148</v>
      </c>
      <c r="C818" s="98" t="s">
        <v>723</v>
      </c>
      <c r="D818" s="95" t="s">
        <v>724</v>
      </c>
      <c r="E818" s="94" t="s">
        <v>21</v>
      </c>
      <c r="F818" s="162">
        <v>1</v>
      </c>
      <c r="G818" s="96">
        <v>263.95999999999998</v>
      </c>
      <c r="H818" s="97">
        <f t="shared" si="49"/>
        <v>263.95999999999998</v>
      </c>
    </row>
    <row r="819" spans="1:157" ht="15.75" thickBot="1">
      <c r="B819" s="161" t="s">
        <v>2149</v>
      </c>
      <c r="C819" s="119" t="s">
        <v>717</v>
      </c>
      <c r="D819" s="121" t="s">
        <v>718</v>
      </c>
      <c r="E819" s="226" t="s">
        <v>26</v>
      </c>
      <c r="F819" s="164">
        <v>0.1469</v>
      </c>
      <c r="G819" s="122">
        <v>33.159999999999997</v>
      </c>
      <c r="H819" s="123">
        <f t="shared" si="49"/>
        <v>4.8712039999999996</v>
      </c>
    </row>
    <row r="820" spans="1:157" s="172" customFormat="1" ht="15.75" thickBot="1">
      <c r="A820" s="165"/>
      <c r="B820" s="166"/>
      <c r="C820" s="167"/>
      <c r="D820" s="168"/>
      <c r="E820" s="167"/>
      <c r="F820" s="170"/>
      <c r="G820" s="171"/>
      <c r="H820" s="171"/>
      <c r="I820" s="74"/>
      <c r="J820" s="74"/>
      <c r="K820" s="74"/>
      <c r="L820" s="74"/>
      <c r="M820" s="74"/>
      <c r="N820" s="74"/>
      <c r="O820" s="74"/>
      <c r="P820" s="74"/>
      <c r="Q820" s="74"/>
      <c r="R820" s="74"/>
      <c r="S820" s="74"/>
      <c r="T820" s="74"/>
      <c r="U820" s="74"/>
      <c r="V820" s="74"/>
      <c r="W820" s="74"/>
      <c r="X820" s="74"/>
      <c r="Y820" s="74"/>
      <c r="Z820" s="74"/>
      <c r="AA820" s="74"/>
      <c r="AB820" s="74"/>
      <c r="AC820" s="74"/>
      <c r="AD820" s="74"/>
      <c r="AE820" s="74"/>
      <c r="AF820" s="74"/>
      <c r="AG820" s="74"/>
      <c r="AH820" s="74"/>
      <c r="AI820" s="74"/>
      <c r="AJ820" s="74"/>
      <c r="AK820" s="74"/>
      <c r="AL820" s="74"/>
      <c r="AM820" s="74"/>
      <c r="AN820" s="74"/>
      <c r="AO820" s="74"/>
      <c r="AP820" s="74"/>
      <c r="AQ820" s="74"/>
      <c r="AR820" s="74"/>
      <c r="AS820" s="74"/>
      <c r="AT820" s="74"/>
      <c r="AU820" s="74"/>
      <c r="AV820" s="74"/>
      <c r="AW820" s="74"/>
      <c r="AX820" s="74"/>
      <c r="AY820" s="74"/>
      <c r="AZ820" s="74"/>
      <c r="BA820" s="74"/>
      <c r="BB820" s="74"/>
      <c r="BC820" s="74"/>
      <c r="BD820" s="74"/>
      <c r="BE820" s="74"/>
      <c r="BF820" s="74"/>
      <c r="BG820" s="74"/>
      <c r="BH820" s="74"/>
      <c r="BI820" s="74"/>
      <c r="BJ820" s="74"/>
      <c r="BK820" s="74"/>
      <c r="BL820" s="74"/>
      <c r="BM820" s="74"/>
      <c r="BN820" s="74"/>
      <c r="BO820" s="74"/>
      <c r="BP820" s="74"/>
      <c r="BQ820" s="74"/>
      <c r="BR820" s="74"/>
      <c r="BS820" s="74"/>
      <c r="BT820" s="74"/>
      <c r="BU820" s="74"/>
      <c r="BV820" s="74"/>
      <c r="BW820" s="74"/>
      <c r="BX820" s="74"/>
      <c r="BY820" s="74"/>
      <c r="BZ820" s="74"/>
      <c r="CA820" s="74"/>
      <c r="CB820" s="74"/>
      <c r="CC820" s="74"/>
      <c r="CD820" s="74"/>
      <c r="CE820" s="74"/>
      <c r="CF820" s="74"/>
      <c r="CG820" s="74"/>
      <c r="CH820" s="74"/>
      <c r="CI820" s="74"/>
      <c r="CJ820" s="74"/>
      <c r="CK820" s="74"/>
      <c r="CL820" s="74"/>
      <c r="CM820" s="74"/>
      <c r="CN820" s="74"/>
      <c r="CO820" s="74"/>
      <c r="CP820" s="74"/>
      <c r="CQ820" s="74"/>
      <c r="CR820" s="74"/>
      <c r="CS820" s="74"/>
      <c r="CT820" s="74"/>
      <c r="CU820" s="74"/>
      <c r="CV820" s="74"/>
      <c r="CW820" s="74"/>
      <c r="CX820" s="74"/>
      <c r="CY820" s="74"/>
      <c r="CZ820" s="74"/>
      <c r="DA820" s="74"/>
      <c r="DB820" s="74"/>
      <c r="DC820" s="74"/>
      <c r="DD820" s="74"/>
      <c r="DE820" s="74"/>
      <c r="DF820" s="74"/>
      <c r="DG820" s="74"/>
      <c r="DH820" s="74"/>
      <c r="DI820" s="74"/>
      <c r="DJ820" s="74"/>
      <c r="DK820" s="74"/>
      <c r="DL820" s="74"/>
      <c r="DM820" s="74"/>
      <c r="DN820" s="74"/>
      <c r="DO820" s="74"/>
      <c r="DP820" s="74"/>
      <c r="DQ820" s="74"/>
      <c r="DR820" s="74"/>
      <c r="DS820" s="74"/>
      <c r="DT820" s="74"/>
      <c r="DU820" s="74"/>
      <c r="DV820" s="74"/>
      <c r="DW820" s="74"/>
      <c r="DX820" s="74"/>
      <c r="DY820" s="74"/>
      <c r="DZ820" s="74"/>
      <c r="EA820" s="74"/>
      <c r="EB820" s="74"/>
      <c r="EC820" s="74"/>
      <c r="ED820" s="74"/>
      <c r="EE820" s="74"/>
      <c r="EF820" s="74"/>
      <c r="EG820" s="74"/>
      <c r="EH820" s="74"/>
      <c r="EI820" s="74"/>
      <c r="EJ820" s="74"/>
      <c r="EK820" s="74"/>
      <c r="EL820" s="74"/>
      <c r="EM820" s="74"/>
      <c r="EN820" s="74"/>
      <c r="EO820" s="74"/>
      <c r="EP820" s="74"/>
      <c r="EQ820" s="74"/>
      <c r="ER820" s="74"/>
      <c r="ES820" s="74"/>
      <c r="ET820" s="74"/>
      <c r="EU820" s="74"/>
      <c r="EV820" s="74"/>
      <c r="EW820" s="74"/>
      <c r="EX820" s="74"/>
      <c r="EY820" s="74"/>
      <c r="EZ820" s="74"/>
      <c r="FA820" s="74"/>
    </row>
    <row r="821" spans="1:157" ht="63">
      <c r="B821" s="154" t="s">
        <v>1574</v>
      </c>
      <c r="C821" s="179" t="s">
        <v>850</v>
      </c>
      <c r="D821" s="180" t="s">
        <v>725</v>
      </c>
      <c r="E821" s="175" t="s">
        <v>21</v>
      </c>
      <c r="F821" s="176"/>
      <c r="G821" s="174"/>
      <c r="H821" s="178">
        <f>SUM(H822:H827)</f>
        <v>476.02839999999998</v>
      </c>
    </row>
    <row r="822" spans="1:157" ht="30">
      <c r="B822" s="161" t="s">
        <v>2150</v>
      </c>
      <c r="C822" s="98" t="s">
        <v>604</v>
      </c>
      <c r="D822" s="95" t="s">
        <v>605</v>
      </c>
      <c r="E822" s="94" t="s">
        <v>261</v>
      </c>
      <c r="F822" s="162">
        <v>2</v>
      </c>
      <c r="G822" s="96">
        <v>12.89</v>
      </c>
      <c r="H822" s="97">
        <f t="shared" ref="H822:H827" si="50">F822*G822</f>
        <v>25.78</v>
      </c>
    </row>
    <row r="823" spans="1:157">
      <c r="B823" s="161" t="s">
        <v>2151</v>
      </c>
      <c r="C823" s="98" t="s">
        <v>606</v>
      </c>
      <c r="D823" s="95" t="s">
        <v>607</v>
      </c>
      <c r="E823" s="94" t="s">
        <v>261</v>
      </c>
      <c r="F823" s="162">
        <v>2.1</v>
      </c>
      <c r="G823" s="96">
        <v>15.72</v>
      </c>
      <c r="H823" s="97">
        <f t="shared" si="50"/>
        <v>33.012</v>
      </c>
    </row>
    <row r="824" spans="1:157" ht="30">
      <c r="B824" s="161" t="s">
        <v>2152</v>
      </c>
      <c r="C824" s="98" t="s">
        <v>486</v>
      </c>
      <c r="D824" s="95" t="s">
        <v>487</v>
      </c>
      <c r="E824" s="94" t="s">
        <v>488</v>
      </c>
      <c r="F824" s="162">
        <v>0.32</v>
      </c>
      <c r="G824" s="96">
        <v>33.619999999999997</v>
      </c>
      <c r="H824" s="97">
        <f t="shared" si="50"/>
        <v>10.7584</v>
      </c>
    </row>
    <row r="825" spans="1:157">
      <c r="B825" s="161" t="s">
        <v>2153</v>
      </c>
      <c r="C825" s="98" t="s">
        <v>448</v>
      </c>
      <c r="D825" s="95" t="s">
        <v>449</v>
      </c>
      <c r="E825" s="94" t="s">
        <v>26</v>
      </c>
      <c r="F825" s="162">
        <v>0.2</v>
      </c>
      <c r="G825" s="96">
        <v>2.34</v>
      </c>
      <c r="H825" s="97">
        <f t="shared" si="50"/>
        <v>0.46799999999999997</v>
      </c>
    </row>
    <row r="826" spans="1:157" ht="30">
      <c r="B826" s="161" t="s">
        <v>2154</v>
      </c>
      <c r="C826" s="98" t="s">
        <v>719</v>
      </c>
      <c r="D826" s="95" t="s">
        <v>720</v>
      </c>
      <c r="E826" s="94" t="s">
        <v>21</v>
      </c>
      <c r="F826" s="162">
        <v>2</v>
      </c>
      <c r="G826" s="96">
        <v>10.28</v>
      </c>
      <c r="H826" s="97">
        <f t="shared" si="50"/>
        <v>20.56</v>
      </c>
    </row>
    <row r="827" spans="1:157" ht="30.75" thickBot="1">
      <c r="B827" s="161" t="s">
        <v>2155</v>
      </c>
      <c r="C827" s="119">
        <v>36519</v>
      </c>
      <c r="D827" s="121" t="s">
        <v>726</v>
      </c>
      <c r="E827" s="226" t="s">
        <v>21</v>
      </c>
      <c r="F827" s="164">
        <v>1</v>
      </c>
      <c r="G827" s="122">
        <v>385.45</v>
      </c>
      <c r="H827" s="123">
        <f t="shared" si="50"/>
        <v>385.45</v>
      </c>
    </row>
    <row r="828" spans="1:157" s="172" customFormat="1" ht="15.75" thickBot="1">
      <c r="A828" s="165"/>
      <c r="B828" s="166"/>
      <c r="C828" s="167"/>
      <c r="D828" s="168"/>
      <c r="E828" s="167"/>
      <c r="F828" s="170"/>
      <c r="G828" s="171"/>
      <c r="H828" s="171"/>
      <c r="I828" s="74"/>
      <c r="J828" s="74"/>
      <c r="K828" s="74"/>
      <c r="L828" s="74"/>
      <c r="M828" s="74"/>
      <c r="N828" s="74"/>
      <c r="O828" s="74"/>
      <c r="P828" s="74"/>
      <c r="Q828" s="74"/>
      <c r="R828" s="74"/>
      <c r="S828" s="74"/>
      <c r="T828" s="74"/>
      <c r="U828" s="74"/>
      <c r="V828" s="74"/>
      <c r="W828" s="74"/>
      <c r="X828" s="74"/>
      <c r="Y828" s="74"/>
      <c r="Z828" s="74"/>
      <c r="AA828" s="74"/>
      <c r="AB828" s="74"/>
      <c r="AC828" s="74"/>
      <c r="AD828" s="74"/>
      <c r="AE828" s="74"/>
      <c r="AF828" s="74"/>
      <c r="AG828" s="74"/>
      <c r="AH828" s="74"/>
      <c r="AI828" s="74"/>
      <c r="AJ828" s="74"/>
      <c r="AK828" s="74"/>
      <c r="AL828" s="74"/>
      <c r="AM828" s="74"/>
      <c r="AN828" s="74"/>
      <c r="AO828" s="74"/>
      <c r="AP828" s="74"/>
      <c r="AQ828" s="74"/>
      <c r="AR828" s="74"/>
      <c r="AS828" s="74"/>
      <c r="AT828" s="74"/>
      <c r="AU828" s="74"/>
      <c r="AV828" s="74"/>
      <c r="AW828" s="74"/>
      <c r="AX828" s="74"/>
      <c r="AY828" s="74"/>
      <c r="AZ828" s="74"/>
      <c r="BA828" s="74"/>
      <c r="BB828" s="74"/>
      <c r="BC828" s="74"/>
      <c r="BD828" s="74"/>
      <c r="BE828" s="74"/>
      <c r="BF828" s="74"/>
      <c r="BG828" s="74"/>
      <c r="BH828" s="74"/>
      <c r="BI828" s="74"/>
      <c r="BJ828" s="74"/>
      <c r="BK828" s="74"/>
      <c r="BL828" s="74"/>
      <c r="BM828" s="74"/>
      <c r="BN828" s="74"/>
      <c r="BO828" s="74"/>
      <c r="BP828" s="74"/>
      <c r="BQ828" s="74"/>
      <c r="BR828" s="74"/>
      <c r="BS828" s="74"/>
      <c r="BT828" s="74"/>
      <c r="BU828" s="74"/>
      <c r="BV828" s="74"/>
      <c r="BW828" s="74"/>
      <c r="BX828" s="74"/>
      <c r="BY828" s="74"/>
      <c r="BZ828" s="74"/>
      <c r="CA828" s="74"/>
      <c r="CB828" s="74"/>
      <c r="CC828" s="74"/>
      <c r="CD828" s="74"/>
      <c r="CE828" s="74"/>
      <c r="CF828" s="74"/>
      <c r="CG828" s="74"/>
      <c r="CH828" s="74"/>
      <c r="CI828" s="74"/>
      <c r="CJ828" s="74"/>
      <c r="CK828" s="74"/>
      <c r="CL828" s="74"/>
      <c r="CM828" s="74"/>
      <c r="CN828" s="74"/>
      <c r="CO828" s="74"/>
      <c r="CP828" s="74"/>
      <c r="CQ828" s="74"/>
      <c r="CR828" s="74"/>
      <c r="CS828" s="74"/>
      <c r="CT828" s="74"/>
      <c r="CU828" s="74"/>
      <c r="CV828" s="74"/>
      <c r="CW828" s="74"/>
      <c r="CX828" s="74"/>
      <c r="CY828" s="74"/>
      <c r="CZ828" s="74"/>
      <c r="DA828" s="74"/>
      <c r="DB828" s="74"/>
      <c r="DC828" s="74"/>
      <c r="DD828" s="74"/>
      <c r="DE828" s="74"/>
      <c r="DF828" s="74"/>
      <c r="DG828" s="74"/>
      <c r="DH828" s="74"/>
      <c r="DI828" s="74"/>
      <c r="DJ828" s="74"/>
      <c r="DK828" s="74"/>
      <c r="DL828" s="74"/>
      <c r="DM828" s="74"/>
      <c r="DN828" s="74"/>
      <c r="DO828" s="74"/>
      <c r="DP828" s="74"/>
      <c r="DQ828" s="74"/>
      <c r="DR828" s="74"/>
      <c r="DS828" s="74"/>
      <c r="DT828" s="74"/>
      <c r="DU828" s="74"/>
      <c r="DV828" s="74"/>
      <c r="DW828" s="74"/>
      <c r="DX828" s="74"/>
      <c r="DY828" s="74"/>
      <c r="DZ828" s="74"/>
      <c r="EA828" s="74"/>
      <c r="EB828" s="74"/>
      <c r="EC828" s="74"/>
      <c r="ED828" s="74"/>
      <c r="EE828" s="74"/>
      <c r="EF828" s="74"/>
      <c r="EG828" s="74"/>
      <c r="EH828" s="74"/>
      <c r="EI828" s="74"/>
      <c r="EJ828" s="74"/>
      <c r="EK828" s="74"/>
      <c r="EL828" s="74"/>
      <c r="EM828" s="74"/>
      <c r="EN828" s="74"/>
      <c r="EO828" s="74"/>
      <c r="EP828" s="74"/>
      <c r="EQ828" s="74"/>
      <c r="ER828" s="74"/>
      <c r="ES828" s="74"/>
      <c r="ET828" s="74"/>
      <c r="EU828" s="74"/>
      <c r="EV828" s="74"/>
      <c r="EW828" s="74"/>
      <c r="EX828" s="74"/>
      <c r="EY828" s="74"/>
      <c r="EZ828" s="74"/>
      <c r="FA828" s="74"/>
    </row>
    <row r="829" spans="1:157" ht="47.25">
      <c r="B829" s="154" t="s">
        <v>1575</v>
      </c>
      <c r="C829" s="173" t="s">
        <v>867</v>
      </c>
      <c r="D829" s="180" t="s">
        <v>727</v>
      </c>
      <c r="E829" s="175" t="s">
        <v>21</v>
      </c>
      <c r="F829" s="202"/>
      <c r="G829" s="174"/>
      <c r="H829" s="178">
        <f>SUM(H830:H836)</f>
        <v>398.25720000000001</v>
      </c>
    </row>
    <row r="830" spans="1:157" ht="30">
      <c r="B830" s="161" t="s">
        <v>2156</v>
      </c>
      <c r="C830" s="93" t="s">
        <v>604</v>
      </c>
      <c r="D830" s="95" t="s">
        <v>605</v>
      </c>
      <c r="E830" s="92" t="s">
        <v>261</v>
      </c>
      <c r="F830" s="162">
        <v>3.2</v>
      </c>
      <c r="G830" s="92">
        <v>12.89</v>
      </c>
      <c r="H830" s="97">
        <f t="shared" ref="H830:H836" si="51">G830*F830</f>
        <v>41.248000000000005</v>
      </c>
    </row>
    <row r="831" spans="1:157">
      <c r="B831" s="161" t="s">
        <v>2157</v>
      </c>
      <c r="C831" s="93" t="s">
        <v>606</v>
      </c>
      <c r="D831" s="95" t="s">
        <v>607</v>
      </c>
      <c r="E831" s="92" t="s">
        <v>261</v>
      </c>
      <c r="F831" s="162">
        <v>3.2</v>
      </c>
      <c r="G831" s="92">
        <v>15.72</v>
      </c>
      <c r="H831" s="97">
        <f t="shared" si="51"/>
        <v>50.304000000000002</v>
      </c>
    </row>
    <row r="832" spans="1:157">
      <c r="B832" s="161" t="s">
        <v>2158</v>
      </c>
      <c r="C832" s="93" t="s">
        <v>700</v>
      </c>
      <c r="D832" s="95" t="s">
        <v>701</v>
      </c>
      <c r="E832" s="92" t="s">
        <v>21</v>
      </c>
      <c r="F832" s="162">
        <v>7.5999999999999998E-2</v>
      </c>
      <c r="G832" s="92">
        <v>2.7</v>
      </c>
      <c r="H832" s="97">
        <f t="shared" si="51"/>
        <v>0.20520000000000002</v>
      </c>
    </row>
    <row r="833" spans="1:157" ht="30">
      <c r="B833" s="161" t="s">
        <v>2159</v>
      </c>
      <c r="C833" s="93" t="s">
        <v>714</v>
      </c>
      <c r="D833" s="95" t="s">
        <v>715</v>
      </c>
      <c r="E833" s="92" t="s">
        <v>21</v>
      </c>
      <c r="F833" s="162">
        <v>2</v>
      </c>
      <c r="G833" s="92">
        <v>1.9</v>
      </c>
      <c r="H833" s="97">
        <f t="shared" si="51"/>
        <v>3.8</v>
      </c>
    </row>
    <row r="834" spans="1:157" ht="30">
      <c r="B834" s="161" t="s">
        <v>2160</v>
      </c>
      <c r="C834" s="98">
        <v>6024</v>
      </c>
      <c r="D834" s="95" t="s">
        <v>728</v>
      </c>
      <c r="E834" s="92" t="s">
        <v>21</v>
      </c>
      <c r="F834" s="162">
        <v>1</v>
      </c>
      <c r="G834" s="92">
        <v>57.91</v>
      </c>
      <c r="H834" s="97">
        <f t="shared" si="51"/>
        <v>57.91</v>
      </c>
    </row>
    <row r="835" spans="1:157">
      <c r="B835" s="161" t="s">
        <v>2161</v>
      </c>
      <c r="C835" s="93" t="s">
        <v>729</v>
      </c>
      <c r="D835" s="95" t="s">
        <v>730</v>
      </c>
      <c r="E835" s="92" t="s">
        <v>21</v>
      </c>
      <c r="F835" s="162">
        <v>1</v>
      </c>
      <c r="G835" s="92">
        <v>225.06</v>
      </c>
      <c r="H835" s="97">
        <f t="shared" si="51"/>
        <v>225.06</v>
      </c>
    </row>
    <row r="836" spans="1:157" ht="15.75" thickBot="1">
      <c r="B836" s="161" t="s">
        <v>2162</v>
      </c>
      <c r="C836" s="163" t="s">
        <v>731</v>
      </c>
      <c r="D836" s="121" t="s">
        <v>732</v>
      </c>
      <c r="E836" s="146" t="s">
        <v>21</v>
      </c>
      <c r="F836" s="164">
        <v>1</v>
      </c>
      <c r="G836" s="146">
        <v>19.73</v>
      </c>
      <c r="H836" s="123">
        <f t="shared" si="51"/>
        <v>19.73</v>
      </c>
    </row>
    <row r="837" spans="1:157" s="172" customFormat="1" ht="15.75" thickBot="1">
      <c r="A837" s="165"/>
      <c r="B837" s="166"/>
      <c r="C837" s="169"/>
      <c r="D837" s="168"/>
      <c r="E837" s="169"/>
      <c r="F837" s="170"/>
      <c r="G837" s="171"/>
      <c r="H837" s="171"/>
      <c r="I837" s="74"/>
      <c r="J837" s="74"/>
      <c r="K837" s="74"/>
      <c r="L837" s="74"/>
      <c r="M837" s="74"/>
      <c r="N837" s="74"/>
      <c r="O837" s="74"/>
      <c r="P837" s="74"/>
      <c r="Q837" s="74"/>
      <c r="R837" s="74"/>
      <c r="S837" s="74"/>
      <c r="T837" s="74"/>
      <c r="U837" s="74"/>
      <c r="V837" s="74"/>
      <c r="W837" s="74"/>
      <c r="X837" s="74"/>
      <c r="Y837" s="74"/>
      <c r="Z837" s="74"/>
      <c r="AA837" s="74"/>
      <c r="AB837" s="74"/>
      <c r="AC837" s="74"/>
      <c r="AD837" s="74"/>
      <c r="AE837" s="74"/>
      <c r="AF837" s="74"/>
      <c r="AG837" s="74"/>
      <c r="AH837" s="74"/>
      <c r="AI837" s="74"/>
      <c r="AJ837" s="74"/>
      <c r="AK837" s="74"/>
      <c r="AL837" s="74"/>
      <c r="AM837" s="74"/>
      <c r="AN837" s="74"/>
      <c r="AO837" s="74"/>
      <c r="AP837" s="74"/>
      <c r="AQ837" s="74"/>
      <c r="AR837" s="74"/>
      <c r="AS837" s="74"/>
      <c r="AT837" s="74"/>
      <c r="AU837" s="74"/>
      <c r="AV837" s="74"/>
      <c r="AW837" s="74"/>
      <c r="AX837" s="74"/>
      <c r="AY837" s="74"/>
      <c r="AZ837" s="74"/>
      <c r="BA837" s="74"/>
      <c r="BB837" s="74"/>
      <c r="BC837" s="74"/>
      <c r="BD837" s="74"/>
      <c r="BE837" s="74"/>
      <c r="BF837" s="74"/>
      <c r="BG837" s="74"/>
      <c r="BH837" s="74"/>
      <c r="BI837" s="74"/>
      <c r="BJ837" s="74"/>
      <c r="BK837" s="74"/>
      <c r="BL837" s="74"/>
      <c r="BM837" s="74"/>
      <c r="BN837" s="74"/>
      <c r="BO837" s="74"/>
      <c r="BP837" s="74"/>
      <c r="BQ837" s="74"/>
      <c r="BR837" s="74"/>
      <c r="BS837" s="74"/>
      <c r="BT837" s="74"/>
      <c r="BU837" s="74"/>
      <c r="BV837" s="74"/>
      <c r="BW837" s="74"/>
      <c r="BX837" s="74"/>
      <c r="BY837" s="74"/>
      <c r="BZ837" s="74"/>
      <c r="CA837" s="74"/>
      <c r="CB837" s="74"/>
      <c r="CC837" s="74"/>
      <c r="CD837" s="74"/>
      <c r="CE837" s="74"/>
      <c r="CF837" s="74"/>
      <c r="CG837" s="74"/>
      <c r="CH837" s="74"/>
      <c r="CI837" s="74"/>
      <c r="CJ837" s="74"/>
      <c r="CK837" s="74"/>
      <c r="CL837" s="74"/>
      <c r="CM837" s="74"/>
      <c r="CN837" s="74"/>
      <c r="CO837" s="74"/>
      <c r="CP837" s="74"/>
      <c r="CQ837" s="74"/>
      <c r="CR837" s="74"/>
      <c r="CS837" s="74"/>
      <c r="CT837" s="74"/>
      <c r="CU837" s="74"/>
      <c r="CV837" s="74"/>
      <c r="CW837" s="74"/>
      <c r="CX837" s="74"/>
      <c r="CY837" s="74"/>
      <c r="CZ837" s="74"/>
      <c r="DA837" s="74"/>
      <c r="DB837" s="74"/>
      <c r="DC837" s="74"/>
      <c r="DD837" s="74"/>
      <c r="DE837" s="74"/>
      <c r="DF837" s="74"/>
      <c r="DG837" s="74"/>
      <c r="DH837" s="74"/>
      <c r="DI837" s="74"/>
      <c r="DJ837" s="74"/>
      <c r="DK837" s="74"/>
      <c r="DL837" s="74"/>
      <c r="DM837" s="74"/>
      <c r="DN837" s="74"/>
      <c r="DO837" s="74"/>
      <c r="DP837" s="74"/>
      <c r="DQ837" s="74"/>
      <c r="DR837" s="74"/>
      <c r="DS837" s="74"/>
      <c r="DT837" s="74"/>
      <c r="DU837" s="74"/>
      <c r="DV837" s="74"/>
      <c r="DW837" s="74"/>
      <c r="DX837" s="74"/>
      <c r="DY837" s="74"/>
      <c r="DZ837" s="74"/>
      <c r="EA837" s="74"/>
      <c r="EB837" s="74"/>
      <c r="EC837" s="74"/>
      <c r="ED837" s="74"/>
      <c r="EE837" s="74"/>
      <c r="EF837" s="74"/>
      <c r="EG837" s="74"/>
      <c r="EH837" s="74"/>
      <c r="EI837" s="74"/>
      <c r="EJ837" s="74"/>
      <c r="EK837" s="74"/>
      <c r="EL837" s="74"/>
      <c r="EM837" s="74"/>
      <c r="EN837" s="74"/>
      <c r="EO837" s="74"/>
      <c r="EP837" s="74"/>
      <c r="EQ837" s="74"/>
      <c r="ER837" s="74"/>
      <c r="ES837" s="74"/>
      <c r="ET837" s="74"/>
      <c r="EU837" s="74"/>
      <c r="EV837" s="74"/>
      <c r="EW837" s="74"/>
      <c r="EX837" s="74"/>
      <c r="EY837" s="74"/>
      <c r="EZ837" s="74"/>
      <c r="FA837" s="74"/>
    </row>
    <row r="838" spans="1:157" ht="31.5">
      <c r="B838" s="154" t="s">
        <v>1576</v>
      </c>
      <c r="C838" s="179">
        <v>40729</v>
      </c>
      <c r="D838" s="180" t="s">
        <v>202</v>
      </c>
      <c r="E838" s="175" t="s">
        <v>21</v>
      </c>
      <c r="F838" s="202"/>
      <c r="G838" s="174"/>
      <c r="H838" s="178">
        <f>SUM(H839:H843)</f>
        <v>170.39760000000001</v>
      </c>
    </row>
    <row r="839" spans="1:157">
      <c r="B839" s="161" t="s">
        <v>2163</v>
      </c>
      <c r="C839" s="93" t="s">
        <v>733</v>
      </c>
      <c r="D839" s="95" t="s">
        <v>734</v>
      </c>
      <c r="E839" s="92" t="s">
        <v>261</v>
      </c>
      <c r="F839" s="162">
        <v>0.7</v>
      </c>
      <c r="G839" s="92">
        <v>12.62</v>
      </c>
      <c r="H839" s="97">
        <f>F839*G839</f>
        <v>8.8339999999999996</v>
      </c>
    </row>
    <row r="840" spans="1:157">
      <c r="B840" s="161" t="s">
        <v>2164</v>
      </c>
      <c r="C840" s="93" t="s">
        <v>606</v>
      </c>
      <c r="D840" s="95" t="s">
        <v>607</v>
      </c>
      <c r="E840" s="92" t="s">
        <v>261</v>
      </c>
      <c r="F840" s="162">
        <v>0.85</v>
      </c>
      <c r="G840" s="92">
        <v>15.72</v>
      </c>
      <c r="H840" s="97">
        <f>F840*G840</f>
        <v>13.362</v>
      </c>
    </row>
    <row r="841" spans="1:157">
      <c r="B841" s="161" t="s">
        <v>2165</v>
      </c>
      <c r="C841" s="93" t="s">
        <v>735</v>
      </c>
      <c r="D841" s="95" t="s">
        <v>736</v>
      </c>
      <c r="E841" s="92" t="s">
        <v>26</v>
      </c>
      <c r="F841" s="162">
        <v>0.12</v>
      </c>
      <c r="G841" s="92">
        <v>10.44</v>
      </c>
      <c r="H841" s="97">
        <f>F841*G841</f>
        <v>1.2527999999999999</v>
      </c>
    </row>
    <row r="842" spans="1:157">
      <c r="B842" s="161" t="s">
        <v>2166</v>
      </c>
      <c r="C842" s="93" t="s">
        <v>737</v>
      </c>
      <c r="D842" s="95" t="s">
        <v>738</v>
      </c>
      <c r="E842" s="92" t="s">
        <v>345</v>
      </c>
      <c r="F842" s="162">
        <v>0.08</v>
      </c>
      <c r="G842" s="92">
        <v>24.36</v>
      </c>
      <c r="H842" s="97">
        <f>F842*G842</f>
        <v>1.9488000000000001</v>
      </c>
    </row>
    <row r="843" spans="1:157" ht="30.75" thickBot="1">
      <c r="B843" s="161" t="s">
        <v>2167</v>
      </c>
      <c r="C843" s="163" t="s">
        <v>739</v>
      </c>
      <c r="D843" s="121" t="s">
        <v>740</v>
      </c>
      <c r="E843" s="146" t="s">
        <v>21</v>
      </c>
      <c r="F843" s="164">
        <v>1</v>
      </c>
      <c r="G843" s="146">
        <v>145</v>
      </c>
      <c r="H843" s="123">
        <f>F843*G843</f>
        <v>145</v>
      </c>
    </row>
    <row r="844" spans="1:157" s="172" customFormat="1" ht="16.5" thickBot="1">
      <c r="A844" s="165"/>
      <c r="B844" s="166"/>
      <c r="C844" s="253"/>
      <c r="D844" s="215"/>
      <c r="E844" s="214"/>
      <c r="F844" s="259"/>
      <c r="G844" s="260"/>
      <c r="H844" s="260"/>
      <c r="I844" s="74"/>
      <c r="J844" s="74"/>
      <c r="K844" s="74"/>
      <c r="L844" s="74"/>
      <c r="M844" s="74"/>
      <c r="N844" s="74"/>
      <c r="O844" s="74"/>
      <c r="P844" s="74"/>
      <c r="Q844" s="74"/>
      <c r="R844" s="74"/>
      <c r="S844" s="74"/>
      <c r="T844" s="74"/>
      <c r="U844" s="74"/>
      <c r="V844" s="74"/>
      <c r="W844" s="74"/>
      <c r="X844" s="74"/>
      <c r="Y844" s="74"/>
      <c r="Z844" s="74"/>
      <c r="AA844" s="74"/>
      <c r="AB844" s="74"/>
      <c r="AC844" s="74"/>
      <c r="AD844" s="74"/>
      <c r="AE844" s="74"/>
      <c r="AF844" s="74"/>
      <c r="AG844" s="74"/>
      <c r="AH844" s="74"/>
      <c r="AI844" s="74"/>
      <c r="AJ844" s="74"/>
      <c r="AK844" s="74"/>
      <c r="AL844" s="74"/>
      <c r="AM844" s="74"/>
      <c r="AN844" s="74"/>
      <c r="AO844" s="74"/>
      <c r="AP844" s="74"/>
      <c r="AQ844" s="74"/>
      <c r="AR844" s="74"/>
      <c r="AS844" s="74"/>
      <c r="AT844" s="74"/>
      <c r="AU844" s="74"/>
      <c r="AV844" s="74"/>
      <c r="AW844" s="74"/>
      <c r="AX844" s="74"/>
      <c r="AY844" s="74"/>
      <c r="AZ844" s="74"/>
      <c r="BA844" s="74"/>
      <c r="BB844" s="74"/>
      <c r="BC844" s="74"/>
      <c r="BD844" s="74"/>
      <c r="BE844" s="74"/>
      <c r="BF844" s="74"/>
      <c r="BG844" s="74"/>
      <c r="BH844" s="74"/>
      <c r="BI844" s="74"/>
      <c r="BJ844" s="74"/>
      <c r="BK844" s="74"/>
      <c r="BL844" s="74"/>
      <c r="BM844" s="74"/>
      <c r="BN844" s="74"/>
      <c r="BO844" s="74"/>
      <c r="BP844" s="74"/>
      <c r="BQ844" s="74"/>
      <c r="BR844" s="74"/>
      <c r="BS844" s="74"/>
      <c r="BT844" s="74"/>
      <c r="BU844" s="74"/>
      <c r="BV844" s="74"/>
      <c r="BW844" s="74"/>
      <c r="BX844" s="74"/>
      <c r="BY844" s="74"/>
      <c r="BZ844" s="74"/>
      <c r="CA844" s="74"/>
      <c r="CB844" s="74"/>
      <c r="CC844" s="74"/>
      <c r="CD844" s="74"/>
      <c r="CE844" s="74"/>
      <c r="CF844" s="74"/>
      <c r="CG844" s="74"/>
      <c r="CH844" s="74"/>
      <c r="CI844" s="74"/>
      <c r="CJ844" s="74"/>
      <c r="CK844" s="74"/>
      <c r="CL844" s="74"/>
      <c r="CM844" s="74"/>
      <c r="CN844" s="74"/>
      <c r="CO844" s="74"/>
      <c r="CP844" s="74"/>
      <c r="CQ844" s="74"/>
      <c r="CR844" s="74"/>
      <c r="CS844" s="74"/>
      <c r="CT844" s="74"/>
      <c r="CU844" s="74"/>
      <c r="CV844" s="74"/>
      <c r="CW844" s="74"/>
      <c r="CX844" s="74"/>
      <c r="CY844" s="74"/>
      <c r="CZ844" s="74"/>
      <c r="DA844" s="74"/>
      <c r="DB844" s="74"/>
      <c r="DC844" s="74"/>
      <c r="DD844" s="74"/>
      <c r="DE844" s="74"/>
      <c r="DF844" s="74"/>
      <c r="DG844" s="74"/>
      <c r="DH844" s="74"/>
      <c r="DI844" s="74"/>
      <c r="DJ844" s="74"/>
      <c r="DK844" s="74"/>
      <c r="DL844" s="74"/>
      <c r="DM844" s="74"/>
      <c r="DN844" s="74"/>
      <c r="DO844" s="74"/>
      <c r="DP844" s="74"/>
      <c r="DQ844" s="74"/>
      <c r="DR844" s="74"/>
      <c r="DS844" s="74"/>
      <c r="DT844" s="74"/>
      <c r="DU844" s="74"/>
      <c r="DV844" s="74"/>
      <c r="DW844" s="74"/>
      <c r="DX844" s="74"/>
      <c r="DY844" s="74"/>
      <c r="DZ844" s="74"/>
      <c r="EA844" s="74"/>
      <c r="EB844" s="74"/>
      <c r="EC844" s="74"/>
      <c r="ED844" s="74"/>
      <c r="EE844" s="74"/>
      <c r="EF844" s="74"/>
      <c r="EG844" s="74"/>
      <c r="EH844" s="74"/>
      <c r="EI844" s="74"/>
      <c r="EJ844" s="74"/>
      <c r="EK844" s="74"/>
      <c r="EL844" s="74"/>
      <c r="EM844" s="74"/>
      <c r="EN844" s="74"/>
      <c r="EO844" s="74"/>
      <c r="EP844" s="74"/>
      <c r="EQ844" s="74"/>
      <c r="ER844" s="74"/>
      <c r="ES844" s="74"/>
      <c r="ET844" s="74"/>
      <c r="EU844" s="74"/>
      <c r="EV844" s="74"/>
      <c r="EW844" s="74"/>
      <c r="EX844" s="74"/>
      <c r="EY844" s="74"/>
      <c r="EZ844" s="74"/>
      <c r="FA844" s="74"/>
    </row>
    <row r="845" spans="1:157" ht="47.25">
      <c r="B845" s="154" t="s">
        <v>1577</v>
      </c>
      <c r="C845" s="179" t="s">
        <v>741</v>
      </c>
      <c r="D845" s="180" t="s">
        <v>742</v>
      </c>
      <c r="E845" s="175" t="s">
        <v>21</v>
      </c>
      <c r="F845" s="202"/>
      <c r="G845" s="174"/>
      <c r="H845" s="178">
        <f>SUM(H846:H849)</f>
        <v>65.720050000000001</v>
      </c>
    </row>
    <row r="846" spans="1:157" ht="30">
      <c r="B846" s="161" t="s">
        <v>2168</v>
      </c>
      <c r="C846" s="93" t="s">
        <v>604</v>
      </c>
      <c r="D846" s="95" t="s">
        <v>605</v>
      </c>
      <c r="E846" s="92" t="s">
        <v>261</v>
      </c>
      <c r="F846" s="162">
        <v>0.23</v>
      </c>
      <c r="G846" s="92">
        <v>12.89</v>
      </c>
      <c r="H846" s="97">
        <f>F846*G846</f>
        <v>2.9647000000000001</v>
      </c>
    </row>
    <row r="847" spans="1:157">
      <c r="B847" s="161" t="s">
        <v>2169</v>
      </c>
      <c r="C847" s="93" t="s">
        <v>606</v>
      </c>
      <c r="D847" s="95" t="s">
        <v>607</v>
      </c>
      <c r="E847" s="92" t="s">
        <v>261</v>
      </c>
      <c r="F847" s="162">
        <v>0.3</v>
      </c>
      <c r="G847" s="92">
        <v>15.72</v>
      </c>
      <c r="H847" s="97">
        <f>F847*G847</f>
        <v>4.7160000000000002</v>
      </c>
    </row>
    <row r="848" spans="1:157">
      <c r="B848" s="161" t="s">
        <v>2170</v>
      </c>
      <c r="C848" s="93" t="s">
        <v>694</v>
      </c>
      <c r="D848" s="95" t="s">
        <v>695</v>
      </c>
      <c r="E848" s="92" t="s">
        <v>21</v>
      </c>
      <c r="F848" s="162">
        <v>1.2999999999999999E-2</v>
      </c>
      <c r="G848" s="92">
        <v>9.9499999999999993</v>
      </c>
      <c r="H848" s="97">
        <f>F848*G848</f>
        <v>0.12934999999999999</v>
      </c>
    </row>
    <row r="849" spans="1:157" ht="30.75" thickBot="1">
      <c r="B849" s="161" t="s">
        <v>2171</v>
      </c>
      <c r="C849" s="163" t="s">
        <v>743</v>
      </c>
      <c r="D849" s="121" t="s">
        <v>744</v>
      </c>
      <c r="E849" s="146" t="s">
        <v>21</v>
      </c>
      <c r="F849" s="164">
        <v>1</v>
      </c>
      <c r="G849" s="146">
        <v>57.91</v>
      </c>
      <c r="H849" s="123">
        <f>F849*G849</f>
        <v>57.91</v>
      </c>
    </row>
    <row r="850" spans="1:157" s="172" customFormat="1" ht="15.75" thickBot="1">
      <c r="A850" s="165"/>
      <c r="B850" s="166"/>
      <c r="C850" s="183"/>
      <c r="D850" s="184"/>
      <c r="E850" s="183"/>
      <c r="F850" s="185"/>
      <c r="G850" s="186"/>
      <c r="H850" s="186"/>
      <c r="I850" s="74"/>
      <c r="J850" s="74"/>
      <c r="K850" s="74"/>
      <c r="L850" s="74"/>
      <c r="M850" s="74"/>
      <c r="N850" s="74"/>
      <c r="O850" s="74"/>
      <c r="P850" s="74"/>
      <c r="Q850" s="74"/>
      <c r="R850" s="74"/>
      <c r="S850" s="74"/>
      <c r="T850" s="74"/>
      <c r="U850" s="74"/>
      <c r="V850" s="74"/>
      <c r="W850" s="74"/>
      <c r="X850" s="74"/>
      <c r="Y850" s="74"/>
      <c r="Z850" s="74"/>
      <c r="AA850" s="74"/>
      <c r="AB850" s="74"/>
      <c r="AC850" s="74"/>
      <c r="AD850" s="74"/>
      <c r="AE850" s="74"/>
      <c r="AF850" s="74"/>
      <c r="AG850" s="74"/>
      <c r="AH850" s="74"/>
      <c r="AI850" s="74"/>
      <c r="AJ850" s="74"/>
      <c r="AK850" s="74"/>
      <c r="AL850" s="74"/>
      <c r="AM850" s="74"/>
      <c r="AN850" s="74"/>
      <c r="AO850" s="74"/>
      <c r="AP850" s="74"/>
      <c r="AQ850" s="74"/>
      <c r="AR850" s="74"/>
      <c r="AS850" s="74"/>
      <c r="AT850" s="74"/>
      <c r="AU850" s="74"/>
      <c r="AV850" s="74"/>
      <c r="AW850" s="74"/>
      <c r="AX850" s="74"/>
      <c r="AY850" s="74"/>
      <c r="AZ850" s="74"/>
      <c r="BA850" s="74"/>
      <c r="BB850" s="74"/>
      <c r="BC850" s="74"/>
      <c r="BD850" s="74"/>
      <c r="BE850" s="74"/>
      <c r="BF850" s="74"/>
      <c r="BG850" s="74"/>
      <c r="BH850" s="74"/>
      <c r="BI850" s="74"/>
      <c r="BJ850" s="74"/>
      <c r="BK850" s="74"/>
      <c r="BL850" s="74"/>
      <c r="BM850" s="74"/>
      <c r="BN850" s="74"/>
      <c r="BO850" s="74"/>
      <c r="BP850" s="74"/>
      <c r="BQ850" s="74"/>
      <c r="BR850" s="74"/>
      <c r="BS850" s="74"/>
      <c r="BT850" s="74"/>
      <c r="BU850" s="74"/>
      <c r="BV850" s="74"/>
      <c r="BW850" s="74"/>
      <c r="BX850" s="74"/>
      <c r="BY850" s="74"/>
      <c r="BZ850" s="74"/>
      <c r="CA850" s="74"/>
      <c r="CB850" s="74"/>
      <c r="CC850" s="74"/>
      <c r="CD850" s="74"/>
      <c r="CE850" s="74"/>
      <c r="CF850" s="74"/>
      <c r="CG850" s="74"/>
      <c r="CH850" s="74"/>
      <c r="CI850" s="74"/>
      <c r="CJ850" s="74"/>
      <c r="CK850" s="74"/>
      <c r="CL850" s="74"/>
      <c r="CM850" s="74"/>
      <c r="CN850" s="74"/>
      <c r="CO850" s="74"/>
      <c r="CP850" s="74"/>
      <c r="CQ850" s="74"/>
      <c r="CR850" s="74"/>
      <c r="CS850" s="74"/>
      <c r="CT850" s="74"/>
      <c r="CU850" s="74"/>
      <c r="CV850" s="74"/>
      <c r="CW850" s="74"/>
      <c r="CX850" s="74"/>
      <c r="CY850" s="74"/>
      <c r="CZ850" s="74"/>
      <c r="DA850" s="74"/>
      <c r="DB850" s="74"/>
      <c r="DC850" s="74"/>
      <c r="DD850" s="74"/>
      <c r="DE850" s="74"/>
      <c r="DF850" s="74"/>
      <c r="DG850" s="74"/>
      <c r="DH850" s="74"/>
      <c r="DI850" s="74"/>
      <c r="DJ850" s="74"/>
      <c r="DK850" s="74"/>
      <c r="DL850" s="74"/>
      <c r="DM850" s="74"/>
      <c r="DN850" s="74"/>
      <c r="DO850" s="74"/>
      <c r="DP850" s="74"/>
      <c r="DQ850" s="74"/>
      <c r="DR850" s="74"/>
      <c r="DS850" s="74"/>
      <c r="DT850" s="74"/>
      <c r="DU850" s="74"/>
      <c r="DV850" s="74"/>
      <c r="DW850" s="74"/>
      <c r="DX850" s="74"/>
      <c r="DY850" s="74"/>
      <c r="DZ850" s="74"/>
      <c r="EA850" s="74"/>
      <c r="EB850" s="74"/>
      <c r="EC850" s="74"/>
      <c r="ED850" s="74"/>
      <c r="EE850" s="74"/>
      <c r="EF850" s="74"/>
      <c r="EG850" s="74"/>
      <c r="EH850" s="74"/>
      <c r="EI850" s="74"/>
      <c r="EJ850" s="74"/>
      <c r="EK850" s="74"/>
      <c r="EL850" s="74"/>
      <c r="EM850" s="74"/>
      <c r="EN850" s="74"/>
      <c r="EO850" s="74"/>
      <c r="EP850" s="74"/>
      <c r="EQ850" s="74"/>
      <c r="ER850" s="74"/>
      <c r="ES850" s="74"/>
      <c r="ET850" s="74"/>
      <c r="EU850" s="74"/>
      <c r="EV850" s="74"/>
      <c r="EW850" s="74"/>
      <c r="EX850" s="74"/>
      <c r="EY850" s="74"/>
      <c r="EZ850" s="74"/>
      <c r="FA850" s="74"/>
    </row>
    <row r="851" spans="1:157" ht="31.5">
      <c r="B851" s="154" t="s">
        <v>1578</v>
      </c>
      <c r="C851" s="179">
        <v>9535</v>
      </c>
      <c r="D851" s="180" t="s">
        <v>204</v>
      </c>
      <c r="E851" s="175" t="s">
        <v>21</v>
      </c>
      <c r="F851" s="202"/>
      <c r="G851" s="174"/>
      <c r="H851" s="178">
        <f>SUM(H852:H855)</f>
        <v>65.966500000000011</v>
      </c>
    </row>
    <row r="852" spans="1:157">
      <c r="B852" s="161" t="s">
        <v>2172</v>
      </c>
      <c r="C852" s="93" t="s">
        <v>745</v>
      </c>
      <c r="D852" s="95" t="s">
        <v>266</v>
      </c>
      <c r="E852" s="92" t="s">
        <v>261</v>
      </c>
      <c r="F852" s="162">
        <v>0.45</v>
      </c>
      <c r="G852" s="92">
        <v>15.72</v>
      </c>
      <c r="H852" s="97">
        <f>F852*G852</f>
        <v>7.0740000000000007</v>
      </c>
    </row>
    <row r="853" spans="1:157">
      <c r="B853" s="161" t="s">
        <v>2173</v>
      </c>
      <c r="C853" s="93" t="s">
        <v>259</v>
      </c>
      <c r="D853" s="95" t="s">
        <v>260</v>
      </c>
      <c r="E853" s="92" t="s">
        <v>261</v>
      </c>
      <c r="F853" s="162">
        <v>0.3</v>
      </c>
      <c r="G853" s="92">
        <v>12.91</v>
      </c>
      <c r="H853" s="97">
        <f>F853*G853</f>
        <v>3.8729999999999998</v>
      </c>
    </row>
    <row r="854" spans="1:157" ht="30">
      <c r="B854" s="161" t="s">
        <v>2174</v>
      </c>
      <c r="C854" s="93" t="s">
        <v>746</v>
      </c>
      <c r="D854" s="95" t="s">
        <v>747</v>
      </c>
      <c r="E854" s="92" t="s">
        <v>21</v>
      </c>
      <c r="F854" s="162">
        <v>1</v>
      </c>
      <c r="G854" s="92">
        <v>54.92</v>
      </c>
      <c r="H854" s="97">
        <f>F854*G854</f>
        <v>54.92</v>
      </c>
    </row>
    <row r="855" spans="1:157" ht="15.75" thickBot="1">
      <c r="B855" s="161" t="s">
        <v>2175</v>
      </c>
      <c r="C855" s="163" t="s">
        <v>694</v>
      </c>
      <c r="D855" s="121" t="s">
        <v>695</v>
      </c>
      <c r="E855" s="146" t="s">
        <v>21</v>
      </c>
      <c r="F855" s="164">
        <v>0.01</v>
      </c>
      <c r="G855" s="146">
        <v>9.9499999999999993</v>
      </c>
      <c r="H855" s="123">
        <f>F855*G855</f>
        <v>9.9499999999999991E-2</v>
      </c>
    </row>
    <row r="856" spans="1:157" s="172" customFormat="1" ht="15.75" thickBot="1">
      <c r="A856" s="165"/>
      <c r="B856" s="166"/>
      <c r="C856" s="167"/>
      <c r="D856" s="168"/>
      <c r="E856" s="169"/>
      <c r="F856" s="170"/>
      <c r="G856" s="171"/>
      <c r="H856" s="171"/>
      <c r="I856" s="74"/>
      <c r="J856" s="74"/>
      <c r="K856" s="74"/>
      <c r="L856" s="74"/>
      <c r="M856" s="74"/>
      <c r="N856" s="74"/>
      <c r="O856" s="74"/>
      <c r="P856" s="74"/>
      <c r="Q856" s="74"/>
      <c r="R856" s="74"/>
      <c r="S856" s="74"/>
      <c r="T856" s="74"/>
      <c r="U856" s="74"/>
      <c r="V856" s="74"/>
      <c r="W856" s="74"/>
      <c r="X856" s="74"/>
      <c r="Y856" s="74"/>
      <c r="Z856" s="74"/>
      <c r="AA856" s="74"/>
      <c r="AB856" s="74"/>
      <c r="AC856" s="74"/>
      <c r="AD856" s="74"/>
      <c r="AE856" s="74"/>
      <c r="AF856" s="74"/>
      <c r="AG856" s="74"/>
      <c r="AH856" s="74"/>
      <c r="AI856" s="74"/>
      <c r="AJ856" s="74"/>
      <c r="AK856" s="74"/>
      <c r="AL856" s="74"/>
      <c r="AM856" s="74"/>
      <c r="AN856" s="74"/>
      <c r="AO856" s="74"/>
      <c r="AP856" s="74"/>
      <c r="AQ856" s="74"/>
      <c r="AR856" s="74"/>
      <c r="AS856" s="74"/>
      <c r="AT856" s="74"/>
      <c r="AU856" s="74"/>
      <c r="AV856" s="74"/>
      <c r="AW856" s="74"/>
      <c r="AX856" s="74"/>
      <c r="AY856" s="74"/>
      <c r="AZ856" s="74"/>
      <c r="BA856" s="74"/>
      <c r="BB856" s="74"/>
      <c r="BC856" s="74"/>
      <c r="BD856" s="74"/>
      <c r="BE856" s="74"/>
      <c r="BF856" s="74"/>
      <c r="BG856" s="74"/>
      <c r="BH856" s="74"/>
      <c r="BI856" s="74"/>
      <c r="BJ856" s="74"/>
      <c r="BK856" s="74"/>
      <c r="BL856" s="74"/>
      <c r="BM856" s="74"/>
      <c r="BN856" s="74"/>
      <c r="BO856" s="74"/>
      <c r="BP856" s="74"/>
      <c r="BQ856" s="74"/>
      <c r="BR856" s="74"/>
      <c r="BS856" s="74"/>
      <c r="BT856" s="74"/>
      <c r="BU856" s="74"/>
      <c r="BV856" s="74"/>
      <c r="BW856" s="74"/>
      <c r="BX856" s="74"/>
      <c r="BY856" s="74"/>
      <c r="BZ856" s="74"/>
      <c r="CA856" s="74"/>
      <c r="CB856" s="74"/>
      <c r="CC856" s="74"/>
      <c r="CD856" s="74"/>
      <c r="CE856" s="74"/>
      <c r="CF856" s="74"/>
      <c r="CG856" s="74"/>
      <c r="CH856" s="74"/>
      <c r="CI856" s="74"/>
      <c r="CJ856" s="74"/>
      <c r="CK856" s="74"/>
      <c r="CL856" s="74"/>
      <c r="CM856" s="74"/>
      <c r="CN856" s="74"/>
      <c r="CO856" s="74"/>
      <c r="CP856" s="74"/>
      <c r="CQ856" s="74"/>
      <c r="CR856" s="74"/>
      <c r="CS856" s="74"/>
      <c r="CT856" s="74"/>
      <c r="CU856" s="74"/>
      <c r="CV856" s="74"/>
      <c r="CW856" s="74"/>
      <c r="CX856" s="74"/>
      <c r="CY856" s="74"/>
      <c r="CZ856" s="74"/>
      <c r="DA856" s="74"/>
      <c r="DB856" s="74"/>
      <c r="DC856" s="74"/>
      <c r="DD856" s="74"/>
      <c r="DE856" s="74"/>
      <c r="DF856" s="74"/>
      <c r="DG856" s="74"/>
      <c r="DH856" s="74"/>
      <c r="DI856" s="74"/>
      <c r="DJ856" s="74"/>
      <c r="DK856" s="74"/>
      <c r="DL856" s="74"/>
      <c r="DM856" s="74"/>
      <c r="DN856" s="74"/>
      <c r="DO856" s="74"/>
      <c r="DP856" s="74"/>
      <c r="DQ856" s="74"/>
      <c r="DR856" s="74"/>
      <c r="DS856" s="74"/>
      <c r="DT856" s="74"/>
      <c r="DU856" s="74"/>
      <c r="DV856" s="74"/>
      <c r="DW856" s="74"/>
      <c r="DX856" s="74"/>
      <c r="DY856" s="74"/>
      <c r="DZ856" s="74"/>
      <c r="EA856" s="74"/>
      <c r="EB856" s="74"/>
      <c r="EC856" s="74"/>
      <c r="ED856" s="74"/>
      <c r="EE856" s="74"/>
      <c r="EF856" s="74"/>
      <c r="EG856" s="74"/>
      <c r="EH856" s="74"/>
      <c r="EI856" s="74"/>
      <c r="EJ856" s="74"/>
      <c r="EK856" s="74"/>
      <c r="EL856" s="74"/>
      <c r="EM856" s="74"/>
      <c r="EN856" s="74"/>
      <c r="EO856" s="74"/>
      <c r="EP856" s="74"/>
      <c r="EQ856" s="74"/>
      <c r="ER856" s="74"/>
      <c r="ES856" s="74"/>
      <c r="ET856" s="74"/>
      <c r="EU856" s="74"/>
      <c r="EV856" s="74"/>
      <c r="EW856" s="74"/>
      <c r="EX856" s="74"/>
      <c r="EY856" s="74"/>
      <c r="EZ856" s="74"/>
      <c r="FA856" s="74"/>
    </row>
    <row r="857" spans="1:157" ht="31.5">
      <c r="B857" s="154" t="s">
        <v>1579</v>
      </c>
      <c r="C857" s="179" t="s">
        <v>748</v>
      </c>
      <c r="D857" s="180" t="s">
        <v>206</v>
      </c>
      <c r="E857" s="175" t="s">
        <v>21</v>
      </c>
      <c r="F857" s="202"/>
      <c r="G857" s="174"/>
      <c r="H857" s="178">
        <f>SUM(H858:H861)</f>
        <v>97.412970000000001</v>
      </c>
    </row>
    <row r="858" spans="1:157" ht="30">
      <c r="B858" s="161" t="s">
        <v>2176</v>
      </c>
      <c r="C858" s="93" t="s">
        <v>604</v>
      </c>
      <c r="D858" s="95" t="s">
        <v>605</v>
      </c>
      <c r="E858" s="92" t="s">
        <v>261</v>
      </c>
      <c r="F858" s="162">
        <v>0.77449999999999997</v>
      </c>
      <c r="G858" s="92">
        <v>12.89</v>
      </c>
      <c r="H858" s="97">
        <f>G858*F858</f>
        <v>9.9833049999999997</v>
      </c>
    </row>
    <row r="859" spans="1:157">
      <c r="B859" s="161" t="s">
        <v>2177</v>
      </c>
      <c r="C859" s="93" t="s">
        <v>606</v>
      </c>
      <c r="D859" s="95" t="s">
        <v>607</v>
      </c>
      <c r="E859" s="92" t="s">
        <v>261</v>
      </c>
      <c r="F859" s="162">
        <v>0.77449999999999997</v>
      </c>
      <c r="G859" s="92">
        <v>15.72</v>
      </c>
      <c r="H859" s="97">
        <f>G859*F859</f>
        <v>12.175140000000001</v>
      </c>
    </row>
    <row r="860" spans="1:157">
      <c r="B860" s="161" t="s">
        <v>2178</v>
      </c>
      <c r="C860" s="93" t="s">
        <v>694</v>
      </c>
      <c r="D860" s="95" t="s">
        <v>695</v>
      </c>
      <c r="E860" s="92" t="s">
        <v>21</v>
      </c>
      <c r="F860" s="162">
        <v>9.4999999999999998E-3</v>
      </c>
      <c r="G860" s="92">
        <v>9.9499999999999993</v>
      </c>
      <c r="H860" s="97">
        <f>G860*F860</f>
        <v>9.4524999999999984E-2</v>
      </c>
    </row>
    <row r="861" spans="1:157" ht="30.75" thickBot="1">
      <c r="B861" s="161" t="s">
        <v>2179</v>
      </c>
      <c r="C861" s="163" t="s">
        <v>749</v>
      </c>
      <c r="D861" s="121" t="s">
        <v>750</v>
      </c>
      <c r="E861" s="146" t="s">
        <v>21</v>
      </c>
      <c r="F861" s="164">
        <v>1</v>
      </c>
      <c r="G861" s="146">
        <v>75.16</v>
      </c>
      <c r="H861" s="123">
        <f>G861*F861</f>
        <v>75.16</v>
      </c>
    </row>
    <row r="862" spans="1:157" s="172" customFormat="1" ht="15.75" thickBot="1">
      <c r="A862" s="165"/>
      <c r="B862" s="166"/>
      <c r="C862" s="169"/>
      <c r="D862" s="168"/>
      <c r="E862" s="169"/>
      <c r="F862" s="170"/>
      <c r="G862" s="171"/>
      <c r="H862" s="171"/>
      <c r="I862" s="74"/>
      <c r="J862" s="74"/>
      <c r="K862" s="74"/>
      <c r="L862" s="74"/>
      <c r="M862" s="74"/>
      <c r="N862" s="74"/>
      <c r="O862" s="74"/>
      <c r="P862" s="74"/>
      <c r="Q862" s="74"/>
      <c r="R862" s="74"/>
      <c r="S862" s="74"/>
      <c r="T862" s="74"/>
      <c r="U862" s="74"/>
      <c r="V862" s="74"/>
      <c r="W862" s="74"/>
      <c r="X862" s="74"/>
      <c r="Y862" s="74"/>
      <c r="Z862" s="74"/>
      <c r="AA862" s="74"/>
      <c r="AB862" s="74"/>
      <c r="AC862" s="74"/>
      <c r="AD862" s="74"/>
      <c r="AE862" s="74"/>
      <c r="AF862" s="74"/>
      <c r="AG862" s="74"/>
      <c r="AH862" s="74"/>
      <c r="AI862" s="74"/>
      <c r="AJ862" s="74"/>
      <c r="AK862" s="74"/>
      <c r="AL862" s="74"/>
      <c r="AM862" s="74"/>
      <c r="AN862" s="74"/>
      <c r="AO862" s="74"/>
      <c r="AP862" s="74"/>
      <c r="AQ862" s="74"/>
      <c r="AR862" s="74"/>
      <c r="AS862" s="74"/>
      <c r="AT862" s="74"/>
      <c r="AU862" s="74"/>
      <c r="AV862" s="74"/>
      <c r="AW862" s="74"/>
      <c r="AX862" s="74"/>
      <c r="AY862" s="74"/>
      <c r="AZ862" s="74"/>
      <c r="BA862" s="74"/>
      <c r="BB862" s="74"/>
      <c r="BC862" s="74"/>
      <c r="BD862" s="74"/>
      <c r="BE862" s="74"/>
      <c r="BF862" s="74"/>
      <c r="BG862" s="74"/>
      <c r="BH862" s="74"/>
      <c r="BI862" s="74"/>
      <c r="BJ862" s="74"/>
      <c r="BK862" s="74"/>
      <c r="BL862" s="74"/>
      <c r="BM862" s="74"/>
      <c r="BN862" s="74"/>
      <c r="BO862" s="74"/>
      <c r="BP862" s="74"/>
      <c r="BQ862" s="74"/>
      <c r="BR862" s="74"/>
      <c r="BS862" s="74"/>
      <c r="BT862" s="74"/>
      <c r="BU862" s="74"/>
      <c r="BV862" s="74"/>
      <c r="BW862" s="74"/>
      <c r="BX862" s="74"/>
      <c r="BY862" s="74"/>
      <c r="BZ862" s="74"/>
      <c r="CA862" s="74"/>
      <c r="CB862" s="74"/>
      <c r="CC862" s="74"/>
      <c r="CD862" s="74"/>
      <c r="CE862" s="74"/>
      <c r="CF862" s="74"/>
      <c r="CG862" s="74"/>
      <c r="CH862" s="74"/>
      <c r="CI862" s="74"/>
      <c r="CJ862" s="74"/>
      <c r="CK862" s="74"/>
      <c r="CL862" s="74"/>
      <c r="CM862" s="74"/>
      <c r="CN862" s="74"/>
      <c r="CO862" s="74"/>
      <c r="CP862" s="74"/>
      <c r="CQ862" s="74"/>
      <c r="CR862" s="74"/>
      <c r="CS862" s="74"/>
      <c r="CT862" s="74"/>
      <c r="CU862" s="74"/>
      <c r="CV862" s="74"/>
      <c r="CW862" s="74"/>
      <c r="CX862" s="74"/>
      <c r="CY862" s="74"/>
      <c r="CZ862" s="74"/>
      <c r="DA862" s="74"/>
      <c r="DB862" s="74"/>
      <c r="DC862" s="74"/>
      <c r="DD862" s="74"/>
      <c r="DE862" s="74"/>
      <c r="DF862" s="74"/>
      <c r="DG862" s="74"/>
      <c r="DH862" s="74"/>
      <c r="DI862" s="74"/>
      <c r="DJ862" s="74"/>
      <c r="DK862" s="74"/>
      <c r="DL862" s="74"/>
      <c r="DM862" s="74"/>
      <c r="DN862" s="74"/>
      <c r="DO862" s="74"/>
      <c r="DP862" s="74"/>
      <c r="DQ862" s="74"/>
      <c r="DR862" s="74"/>
      <c r="DS862" s="74"/>
      <c r="DT862" s="74"/>
      <c r="DU862" s="74"/>
      <c r="DV862" s="74"/>
      <c r="DW862" s="74"/>
      <c r="DX862" s="74"/>
      <c r="DY862" s="74"/>
      <c r="DZ862" s="74"/>
      <c r="EA862" s="74"/>
      <c r="EB862" s="74"/>
      <c r="EC862" s="74"/>
      <c r="ED862" s="74"/>
      <c r="EE862" s="74"/>
      <c r="EF862" s="74"/>
      <c r="EG862" s="74"/>
      <c r="EH862" s="74"/>
      <c r="EI862" s="74"/>
      <c r="EJ862" s="74"/>
      <c r="EK862" s="74"/>
      <c r="EL862" s="74"/>
      <c r="EM862" s="74"/>
      <c r="EN862" s="74"/>
      <c r="EO862" s="74"/>
      <c r="EP862" s="74"/>
      <c r="EQ862" s="74"/>
      <c r="ER862" s="74"/>
      <c r="ES862" s="74"/>
      <c r="ET862" s="74"/>
      <c r="EU862" s="74"/>
      <c r="EV862" s="74"/>
      <c r="EW862" s="74"/>
      <c r="EX862" s="74"/>
      <c r="EY862" s="74"/>
      <c r="EZ862" s="74"/>
      <c r="FA862" s="74"/>
    </row>
    <row r="863" spans="1:157" ht="31.5">
      <c r="B863" s="154" t="s">
        <v>1580</v>
      </c>
      <c r="C863" s="179">
        <v>94794</v>
      </c>
      <c r="D863" s="180" t="s">
        <v>207</v>
      </c>
      <c r="E863" s="175" t="s">
        <v>21</v>
      </c>
      <c r="F863" s="202"/>
      <c r="G863" s="174"/>
      <c r="H863" s="178">
        <f>SUM(H864:H867)</f>
        <v>132.06234000000001</v>
      </c>
    </row>
    <row r="864" spans="1:157" ht="30">
      <c r="B864" s="161" t="s">
        <v>2180</v>
      </c>
      <c r="C864" s="93" t="s">
        <v>604</v>
      </c>
      <c r="D864" s="95" t="s">
        <v>605</v>
      </c>
      <c r="E864" s="92" t="s">
        <v>261</v>
      </c>
      <c r="F864" s="162">
        <v>0.78900000000000003</v>
      </c>
      <c r="G864" s="92">
        <v>12.89</v>
      </c>
      <c r="H864" s="97">
        <f>F864*G864</f>
        <v>10.170210000000001</v>
      </c>
    </row>
    <row r="865" spans="1:157">
      <c r="B865" s="161" t="s">
        <v>2181</v>
      </c>
      <c r="C865" s="93" t="s">
        <v>606</v>
      </c>
      <c r="D865" s="95" t="s">
        <v>607</v>
      </c>
      <c r="E865" s="92" t="s">
        <v>261</v>
      </c>
      <c r="F865" s="162">
        <v>0.78900000000000003</v>
      </c>
      <c r="G865" s="92">
        <v>15.72</v>
      </c>
      <c r="H865" s="97">
        <f>F865*G865</f>
        <v>12.403080000000001</v>
      </c>
    </row>
    <row r="866" spans="1:157">
      <c r="B866" s="161" t="s">
        <v>2182</v>
      </c>
      <c r="C866" s="93" t="s">
        <v>694</v>
      </c>
      <c r="D866" s="95" t="s">
        <v>695</v>
      </c>
      <c r="E866" s="92" t="s">
        <v>21</v>
      </c>
      <c r="F866" s="162">
        <v>1.9E-2</v>
      </c>
      <c r="G866" s="92">
        <v>9.9499999999999993</v>
      </c>
      <c r="H866" s="97">
        <f>F866*G866</f>
        <v>0.18904999999999997</v>
      </c>
    </row>
    <row r="867" spans="1:157" ht="30.75" thickBot="1">
      <c r="B867" s="161" t="s">
        <v>2183</v>
      </c>
      <c r="C867" s="163" t="s">
        <v>751</v>
      </c>
      <c r="D867" s="121" t="s">
        <v>752</v>
      </c>
      <c r="E867" s="146" t="s">
        <v>21</v>
      </c>
      <c r="F867" s="164">
        <v>1</v>
      </c>
      <c r="G867" s="146">
        <v>109.3</v>
      </c>
      <c r="H867" s="123">
        <f>F867*G867</f>
        <v>109.3</v>
      </c>
    </row>
    <row r="868" spans="1:157" s="172" customFormat="1" ht="15.75" thickBot="1">
      <c r="A868" s="165"/>
      <c r="B868" s="166"/>
      <c r="C868" s="169"/>
      <c r="D868" s="168"/>
      <c r="E868" s="169"/>
      <c r="F868" s="170"/>
      <c r="G868" s="171"/>
      <c r="H868" s="171"/>
      <c r="I868" s="74"/>
      <c r="J868" s="74"/>
      <c r="K868" s="74"/>
      <c r="L868" s="74"/>
      <c r="M868" s="74"/>
      <c r="N868" s="74"/>
      <c r="O868" s="74"/>
      <c r="P868" s="74"/>
      <c r="Q868" s="74"/>
      <c r="R868" s="74"/>
      <c r="S868" s="74"/>
      <c r="T868" s="74"/>
      <c r="U868" s="74"/>
      <c r="V868" s="74"/>
      <c r="W868" s="74"/>
      <c r="X868" s="74"/>
      <c r="Y868" s="74"/>
      <c r="Z868" s="74"/>
      <c r="AA868" s="74"/>
      <c r="AB868" s="74"/>
      <c r="AC868" s="74"/>
      <c r="AD868" s="74"/>
      <c r="AE868" s="74"/>
      <c r="AF868" s="74"/>
      <c r="AG868" s="74"/>
      <c r="AH868" s="74"/>
      <c r="AI868" s="74"/>
      <c r="AJ868" s="74"/>
      <c r="AK868" s="74"/>
      <c r="AL868" s="74"/>
      <c r="AM868" s="74"/>
      <c r="AN868" s="74"/>
      <c r="AO868" s="74"/>
      <c r="AP868" s="74"/>
      <c r="AQ868" s="74"/>
      <c r="AR868" s="74"/>
      <c r="AS868" s="74"/>
      <c r="AT868" s="74"/>
      <c r="AU868" s="74"/>
      <c r="AV868" s="74"/>
      <c r="AW868" s="74"/>
      <c r="AX868" s="74"/>
      <c r="AY868" s="74"/>
      <c r="AZ868" s="74"/>
      <c r="BA868" s="74"/>
      <c r="BB868" s="74"/>
      <c r="BC868" s="74"/>
      <c r="BD868" s="74"/>
      <c r="BE868" s="74"/>
      <c r="BF868" s="74"/>
      <c r="BG868" s="74"/>
      <c r="BH868" s="74"/>
      <c r="BI868" s="74"/>
      <c r="BJ868" s="74"/>
      <c r="BK868" s="74"/>
      <c r="BL868" s="74"/>
      <c r="BM868" s="74"/>
      <c r="BN868" s="74"/>
      <c r="BO868" s="74"/>
      <c r="BP868" s="74"/>
      <c r="BQ868" s="74"/>
      <c r="BR868" s="74"/>
      <c r="BS868" s="74"/>
      <c r="BT868" s="74"/>
      <c r="BU868" s="74"/>
      <c r="BV868" s="74"/>
      <c r="BW868" s="74"/>
      <c r="BX868" s="74"/>
      <c r="BY868" s="74"/>
      <c r="BZ868" s="74"/>
      <c r="CA868" s="74"/>
      <c r="CB868" s="74"/>
      <c r="CC868" s="74"/>
      <c r="CD868" s="74"/>
      <c r="CE868" s="74"/>
      <c r="CF868" s="74"/>
      <c r="CG868" s="74"/>
      <c r="CH868" s="74"/>
      <c r="CI868" s="74"/>
      <c r="CJ868" s="74"/>
      <c r="CK868" s="74"/>
      <c r="CL868" s="74"/>
      <c r="CM868" s="74"/>
      <c r="CN868" s="74"/>
      <c r="CO868" s="74"/>
      <c r="CP868" s="74"/>
      <c r="CQ868" s="74"/>
      <c r="CR868" s="74"/>
      <c r="CS868" s="74"/>
      <c r="CT868" s="74"/>
      <c r="CU868" s="74"/>
      <c r="CV868" s="74"/>
      <c r="CW868" s="74"/>
      <c r="CX868" s="74"/>
      <c r="CY868" s="74"/>
      <c r="CZ868" s="74"/>
      <c r="DA868" s="74"/>
      <c r="DB868" s="74"/>
      <c r="DC868" s="74"/>
      <c r="DD868" s="74"/>
      <c r="DE868" s="74"/>
      <c r="DF868" s="74"/>
      <c r="DG868" s="74"/>
      <c r="DH868" s="74"/>
      <c r="DI868" s="74"/>
      <c r="DJ868" s="74"/>
      <c r="DK868" s="74"/>
      <c r="DL868" s="74"/>
      <c r="DM868" s="74"/>
      <c r="DN868" s="74"/>
      <c r="DO868" s="74"/>
      <c r="DP868" s="74"/>
      <c r="DQ868" s="74"/>
      <c r="DR868" s="74"/>
      <c r="DS868" s="74"/>
      <c r="DT868" s="74"/>
      <c r="DU868" s="74"/>
      <c r="DV868" s="74"/>
      <c r="DW868" s="74"/>
      <c r="DX868" s="74"/>
      <c r="DY868" s="74"/>
      <c r="DZ868" s="74"/>
      <c r="EA868" s="74"/>
      <c r="EB868" s="74"/>
      <c r="EC868" s="74"/>
      <c r="ED868" s="74"/>
      <c r="EE868" s="74"/>
      <c r="EF868" s="74"/>
      <c r="EG868" s="74"/>
      <c r="EH868" s="74"/>
      <c r="EI868" s="74"/>
      <c r="EJ868" s="74"/>
      <c r="EK868" s="74"/>
      <c r="EL868" s="74"/>
      <c r="EM868" s="74"/>
      <c r="EN868" s="74"/>
      <c r="EO868" s="74"/>
      <c r="EP868" s="74"/>
      <c r="EQ868" s="74"/>
      <c r="ER868" s="74"/>
      <c r="ES868" s="74"/>
      <c r="ET868" s="74"/>
      <c r="EU868" s="74"/>
      <c r="EV868" s="74"/>
      <c r="EW868" s="74"/>
      <c r="EX868" s="74"/>
      <c r="EY868" s="74"/>
      <c r="EZ868" s="74"/>
      <c r="FA868" s="74"/>
    </row>
    <row r="869" spans="1:157" ht="15.75">
      <c r="B869" s="154" t="s">
        <v>1581</v>
      </c>
      <c r="C869" s="179">
        <v>94498</v>
      </c>
      <c r="D869" s="180" t="s">
        <v>208</v>
      </c>
      <c r="E869" s="175" t="s">
        <v>21</v>
      </c>
      <c r="F869" s="202"/>
      <c r="G869" s="174"/>
      <c r="H869" s="178">
        <f>SUM(H870:H873)</f>
        <v>118.997525</v>
      </c>
    </row>
    <row r="870" spans="1:157" ht="30">
      <c r="B870" s="161" t="s">
        <v>2184</v>
      </c>
      <c r="C870" s="216" t="s">
        <v>604</v>
      </c>
      <c r="D870" s="95" t="s">
        <v>605</v>
      </c>
      <c r="E870" s="261" t="s">
        <v>261</v>
      </c>
      <c r="F870" s="223">
        <v>0.81850000000000001</v>
      </c>
      <c r="G870" s="95">
        <v>12.89</v>
      </c>
      <c r="H870" s="97">
        <f>F870*G870</f>
        <v>10.550465000000001</v>
      </c>
    </row>
    <row r="871" spans="1:157">
      <c r="B871" s="161" t="s">
        <v>2185</v>
      </c>
      <c r="C871" s="216" t="s">
        <v>606</v>
      </c>
      <c r="D871" s="121" t="s">
        <v>607</v>
      </c>
      <c r="E871" s="261" t="s">
        <v>261</v>
      </c>
      <c r="F871" s="223">
        <v>0.81799999999999995</v>
      </c>
      <c r="G871" s="95">
        <v>15.72</v>
      </c>
      <c r="H871" s="97">
        <f>F871*G871</f>
        <v>12.85896</v>
      </c>
    </row>
    <row r="872" spans="1:157">
      <c r="B872" s="161" t="s">
        <v>2186</v>
      </c>
      <c r="C872" s="262" t="s">
        <v>694</v>
      </c>
      <c r="D872" s="263" t="s">
        <v>695</v>
      </c>
      <c r="E872" s="264" t="s">
        <v>21</v>
      </c>
      <c r="F872" s="223">
        <v>3.7999999999999999E-2</v>
      </c>
      <c r="G872" s="95">
        <v>9.9499999999999993</v>
      </c>
      <c r="H872" s="97">
        <f>F872*G872</f>
        <v>0.37809999999999994</v>
      </c>
    </row>
    <row r="873" spans="1:157" ht="15.75" thickBot="1">
      <c r="B873" s="161" t="s">
        <v>2187</v>
      </c>
      <c r="C873" s="217" t="s">
        <v>753</v>
      </c>
      <c r="D873" s="242" t="s">
        <v>754</v>
      </c>
      <c r="E873" s="265" t="s">
        <v>21</v>
      </c>
      <c r="F873" s="224">
        <v>1</v>
      </c>
      <c r="G873" s="121">
        <v>95.21</v>
      </c>
      <c r="H873" s="123">
        <f>F873*G873</f>
        <v>95.21</v>
      </c>
    </row>
    <row r="874" spans="1:157" s="172" customFormat="1" ht="15.75" thickBot="1">
      <c r="A874" s="165"/>
      <c r="B874" s="166"/>
      <c r="C874" s="197"/>
      <c r="D874" s="168"/>
      <c r="E874" s="197"/>
      <c r="F874" s="266"/>
      <c r="G874" s="168"/>
      <c r="H874" s="171"/>
      <c r="I874" s="74"/>
      <c r="J874" s="74"/>
      <c r="K874" s="74"/>
      <c r="L874" s="74"/>
      <c r="M874" s="74"/>
      <c r="N874" s="74"/>
      <c r="O874" s="74"/>
      <c r="P874" s="74"/>
      <c r="Q874" s="74"/>
      <c r="R874" s="74"/>
      <c r="S874" s="74"/>
      <c r="T874" s="74"/>
      <c r="U874" s="74"/>
      <c r="V874" s="74"/>
      <c r="W874" s="74"/>
      <c r="X874" s="74"/>
      <c r="Y874" s="74"/>
      <c r="Z874" s="74"/>
      <c r="AA874" s="74"/>
      <c r="AB874" s="74"/>
      <c r="AC874" s="74"/>
      <c r="AD874" s="74"/>
      <c r="AE874" s="74"/>
      <c r="AF874" s="74"/>
      <c r="AG874" s="74"/>
      <c r="AH874" s="74"/>
      <c r="AI874" s="74"/>
      <c r="AJ874" s="74"/>
      <c r="AK874" s="74"/>
      <c r="AL874" s="74"/>
      <c r="AM874" s="74"/>
      <c r="AN874" s="74"/>
      <c r="AO874" s="74"/>
      <c r="AP874" s="74"/>
      <c r="AQ874" s="74"/>
      <c r="AR874" s="74"/>
      <c r="AS874" s="74"/>
      <c r="AT874" s="74"/>
      <c r="AU874" s="74"/>
      <c r="AV874" s="74"/>
      <c r="AW874" s="74"/>
      <c r="AX874" s="74"/>
      <c r="AY874" s="74"/>
      <c r="AZ874" s="74"/>
      <c r="BA874" s="74"/>
      <c r="BB874" s="74"/>
      <c r="BC874" s="74"/>
      <c r="BD874" s="74"/>
      <c r="BE874" s="74"/>
      <c r="BF874" s="74"/>
      <c r="BG874" s="74"/>
      <c r="BH874" s="74"/>
      <c r="BI874" s="74"/>
      <c r="BJ874" s="74"/>
      <c r="BK874" s="74"/>
      <c r="BL874" s="74"/>
      <c r="BM874" s="74"/>
      <c r="BN874" s="74"/>
      <c r="BO874" s="74"/>
      <c r="BP874" s="74"/>
      <c r="BQ874" s="74"/>
      <c r="BR874" s="74"/>
      <c r="BS874" s="74"/>
      <c r="BT874" s="74"/>
      <c r="BU874" s="74"/>
      <c r="BV874" s="74"/>
      <c r="BW874" s="74"/>
      <c r="BX874" s="74"/>
      <c r="BY874" s="74"/>
      <c r="BZ874" s="74"/>
      <c r="CA874" s="74"/>
      <c r="CB874" s="74"/>
      <c r="CC874" s="74"/>
      <c r="CD874" s="74"/>
      <c r="CE874" s="74"/>
      <c r="CF874" s="74"/>
      <c r="CG874" s="74"/>
      <c r="CH874" s="74"/>
      <c r="CI874" s="74"/>
      <c r="CJ874" s="74"/>
      <c r="CK874" s="74"/>
      <c r="CL874" s="74"/>
      <c r="CM874" s="74"/>
      <c r="CN874" s="74"/>
      <c r="CO874" s="74"/>
      <c r="CP874" s="74"/>
      <c r="CQ874" s="74"/>
      <c r="CR874" s="74"/>
      <c r="CS874" s="74"/>
      <c r="CT874" s="74"/>
      <c r="CU874" s="74"/>
      <c r="CV874" s="74"/>
      <c r="CW874" s="74"/>
      <c r="CX874" s="74"/>
      <c r="CY874" s="74"/>
      <c r="CZ874" s="74"/>
      <c r="DA874" s="74"/>
      <c r="DB874" s="74"/>
      <c r="DC874" s="74"/>
      <c r="DD874" s="74"/>
      <c r="DE874" s="74"/>
      <c r="DF874" s="74"/>
      <c r="DG874" s="74"/>
      <c r="DH874" s="74"/>
      <c r="DI874" s="74"/>
      <c r="DJ874" s="74"/>
      <c r="DK874" s="74"/>
      <c r="DL874" s="74"/>
      <c r="DM874" s="74"/>
      <c r="DN874" s="74"/>
      <c r="DO874" s="74"/>
      <c r="DP874" s="74"/>
      <c r="DQ874" s="74"/>
      <c r="DR874" s="74"/>
      <c r="DS874" s="74"/>
      <c r="DT874" s="74"/>
      <c r="DU874" s="74"/>
      <c r="DV874" s="74"/>
      <c r="DW874" s="74"/>
      <c r="DX874" s="74"/>
      <c r="DY874" s="74"/>
      <c r="DZ874" s="74"/>
      <c r="EA874" s="74"/>
      <c r="EB874" s="74"/>
      <c r="EC874" s="74"/>
      <c r="ED874" s="74"/>
      <c r="EE874" s="74"/>
      <c r="EF874" s="74"/>
      <c r="EG874" s="74"/>
      <c r="EH874" s="74"/>
      <c r="EI874" s="74"/>
      <c r="EJ874" s="74"/>
      <c r="EK874" s="74"/>
      <c r="EL874" s="74"/>
      <c r="EM874" s="74"/>
      <c r="EN874" s="74"/>
      <c r="EO874" s="74"/>
      <c r="EP874" s="74"/>
      <c r="EQ874" s="74"/>
      <c r="ER874" s="74"/>
      <c r="ES874" s="74"/>
      <c r="ET874" s="74"/>
      <c r="EU874" s="74"/>
      <c r="EV874" s="74"/>
      <c r="EW874" s="74"/>
      <c r="EX874" s="74"/>
      <c r="EY874" s="74"/>
      <c r="EZ874" s="74"/>
      <c r="FA874" s="74"/>
    </row>
    <row r="875" spans="1:157" ht="15.75">
      <c r="B875" s="154" t="s">
        <v>1582</v>
      </c>
      <c r="C875" s="179">
        <v>94497</v>
      </c>
      <c r="D875" s="180" t="s">
        <v>209</v>
      </c>
      <c r="E875" s="175" t="s">
        <v>21</v>
      </c>
      <c r="F875" s="202"/>
      <c r="G875" s="174"/>
      <c r="H875" s="178">
        <f>SUM(H876:H879)</f>
        <v>91.112339999999989</v>
      </c>
    </row>
    <row r="876" spans="1:157" ht="30">
      <c r="B876" s="161" t="s">
        <v>2188</v>
      </c>
      <c r="C876" s="216" t="s">
        <v>604</v>
      </c>
      <c r="D876" s="95" t="s">
        <v>605</v>
      </c>
      <c r="E876" s="261" t="s">
        <v>261</v>
      </c>
      <c r="F876" s="223">
        <v>0.78900000000000003</v>
      </c>
      <c r="G876" s="95">
        <v>12.89</v>
      </c>
      <c r="H876" s="97">
        <f>G876*F876</f>
        <v>10.170210000000001</v>
      </c>
    </row>
    <row r="877" spans="1:157">
      <c r="B877" s="161" t="s">
        <v>2189</v>
      </c>
      <c r="C877" s="216" t="s">
        <v>606</v>
      </c>
      <c r="D877" s="95" t="s">
        <v>607</v>
      </c>
      <c r="E877" s="261" t="s">
        <v>261</v>
      </c>
      <c r="F877" s="223">
        <v>0.78900000000000003</v>
      </c>
      <c r="G877" s="95">
        <v>15.72</v>
      </c>
      <c r="H877" s="97">
        <f>G877*F877</f>
        <v>12.403080000000001</v>
      </c>
    </row>
    <row r="878" spans="1:157">
      <c r="B878" s="161" t="s">
        <v>2190</v>
      </c>
      <c r="C878" s="216" t="s">
        <v>694</v>
      </c>
      <c r="D878" s="95" t="s">
        <v>695</v>
      </c>
      <c r="E878" s="261" t="s">
        <v>21</v>
      </c>
      <c r="F878" s="223">
        <v>1.9E-2</v>
      </c>
      <c r="G878" s="95">
        <v>9.9499999999999993</v>
      </c>
      <c r="H878" s="97">
        <f>G878*F878</f>
        <v>0.18904999999999997</v>
      </c>
    </row>
    <row r="879" spans="1:157" ht="15.75" thickBot="1">
      <c r="B879" s="161" t="s">
        <v>2191</v>
      </c>
      <c r="C879" s="217" t="s">
        <v>755</v>
      </c>
      <c r="D879" s="121" t="s">
        <v>756</v>
      </c>
      <c r="E879" s="265" t="s">
        <v>21</v>
      </c>
      <c r="F879" s="224">
        <v>1</v>
      </c>
      <c r="G879" s="121">
        <v>68.349999999999994</v>
      </c>
      <c r="H879" s="123">
        <f>G879*F879</f>
        <v>68.349999999999994</v>
      </c>
    </row>
    <row r="880" spans="1:157" s="172" customFormat="1" ht="16.5" thickBot="1">
      <c r="A880" s="165"/>
      <c r="B880" s="249"/>
      <c r="C880" s="197"/>
      <c r="D880" s="168"/>
      <c r="E880" s="197"/>
      <c r="F880" s="266"/>
      <c r="G880" s="168"/>
      <c r="H880" s="171"/>
      <c r="I880" s="74"/>
      <c r="J880" s="74"/>
      <c r="K880" s="74"/>
      <c r="L880" s="74"/>
      <c r="M880" s="74"/>
      <c r="N880" s="74"/>
      <c r="O880" s="74"/>
      <c r="P880" s="74"/>
      <c r="Q880" s="74"/>
      <c r="R880" s="74"/>
      <c r="S880" s="74"/>
      <c r="T880" s="74"/>
      <c r="U880" s="74"/>
      <c r="V880" s="74"/>
      <c r="W880" s="74"/>
      <c r="X880" s="74"/>
      <c r="Y880" s="74"/>
      <c r="Z880" s="74"/>
      <c r="AA880" s="74"/>
      <c r="AB880" s="74"/>
      <c r="AC880" s="74"/>
      <c r="AD880" s="74"/>
      <c r="AE880" s="74"/>
      <c r="AF880" s="74"/>
      <c r="AG880" s="74"/>
      <c r="AH880" s="74"/>
      <c r="AI880" s="74"/>
      <c r="AJ880" s="74"/>
      <c r="AK880" s="74"/>
      <c r="AL880" s="74"/>
      <c r="AM880" s="74"/>
      <c r="AN880" s="74"/>
      <c r="AO880" s="74"/>
      <c r="AP880" s="74"/>
      <c r="AQ880" s="74"/>
      <c r="AR880" s="74"/>
      <c r="AS880" s="74"/>
      <c r="AT880" s="74"/>
      <c r="AU880" s="74"/>
      <c r="AV880" s="74"/>
      <c r="AW880" s="74"/>
      <c r="AX880" s="74"/>
      <c r="AY880" s="74"/>
      <c r="AZ880" s="74"/>
      <c r="BA880" s="74"/>
      <c r="BB880" s="74"/>
      <c r="BC880" s="74"/>
      <c r="BD880" s="74"/>
      <c r="BE880" s="74"/>
      <c r="BF880" s="74"/>
      <c r="BG880" s="74"/>
      <c r="BH880" s="74"/>
      <c r="BI880" s="74"/>
      <c r="BJ880" s="74"/>
      <c r="BK880" s="74"/>
      <c r="BL880" s="74"/>
      <c r="BM880" s="74"/>
      <c r="BN880" s="74"/>
      <c r="BO880" s="74"/>
      <c r="BP880" s="74"/>
      <c r="BQ880" s="74"/>
      <c r="BR880" s="74"/>
      <c r="BS880" s="74"/>
      <c r="BT880" s="74"/>
      <c r="BU880" s="74"/>
      <c r="BV880" s="74"/>
      <c r="BW880" s="74"/>
      <c r="BX880" s="74"/>
      <c r="BY880" s="74"/>
      <c r="BZ880" s="74"/>
      <c r="CA880" s="74"/>
      <c r="CB880" s="74"/>
      <c r="CC880" s="74"/>
      <c r="CD880" s="74"/>
      <c r="CE880" s="74"/>
      <c r="CF880" s="74"/>
      <c r="CG880" s="74"/>
      <c r="CH880" s="74"/>
      <c r="CI880" s="74"/>
      <c r="CJ880" s="74"/>
      <c r="CK880" s="74"/>
      <c r="CL880" s="74"/>
      <c r="CM880" s="74"/>
      <c r="CN880" s="74"/>
      <c r="CO880" s="74"/>
      <c r="CP880" s="74"/>
      <c r="CQ880" s="74"/>
      <c r="CR880" s="74"/>
      <c r="CS880" s="74"/>
      <c r="CT880" s="74"/>
      <c r="CU880" s="74"/>
      <c r="CV880" s="74"/>
      <c r="CW880" s="74"/>
      <c r="CX880" s="74"/>
      <c r="CY880" s="74"/>
      <c r="CZ880" s="74"/>
      <c r="DA880" s="74"/>
      <c r="DB880" s="74"/>
      <c r="DC880" s="74"/>
      <c r="DD880" s="74"/>
      <c r="DE880" s="74"/>
      <c r="DF880" s="74"/>
      <c r="DG880" s="74"/>
      <c r="DH880" s="74"/>
      <c r="DI880" s="74"/>
      <c r="DJ880" s="74"/>
      <c r="DK880" s="74"/>
      <c r="DL880" s="74"/>
      <c r="DM880" s="74"/>
      <c r="DN880" s="74"/>
      <c r="DO880" s="74"/>
      <c r="DP880" s="74"/>
      <c r="DQ880" s="74"/>
      <c r="DR880" s="74"/>
      <c r="DS880" s="74"/>
      <c r="DT880" s="74"/>
      <c r="DU880" s="74"/>
      <c r="DV880" s="74"/>
      <c r="DW880" s="74"/>
      <c r="DX880" s="74"/>
      <c r="DY880" s="74"/>
      <c r="DZ880" s="74"/>
      <c r="EA880" s="74"/>
      <c r="EB880" s="74"/>
      <c r="EC880" s="74"/>
      <c r="ED880" s="74"/>
      <c r="EE880" s="74"/>
      <c r="EF880" s="74"/>
      <c r="EG880" s="74"/>
      <c r="EH880" s="74"/>
      <c r="EI880" s="74"/>
      <c r="EJ880" s="74"/>
      <c r="EK880" s="74"/>
      <c r="EL880" s="74"/>
      <c r="EM880" s="74"/>
      <c r="EN880" s="74"/>
      <c r="EO880" s="74"/>
      <c r="EP880" s="74"/>
      <c r="EQ880" s="74"/>
      <c r="ER880" s="74"/>
      <c r="ES880" s="74"/>
      <c r="ET880" s="74"/>
      <c r="EU880" s="74"/>
      <c r="EV880" s="74"/>
      <c r="EW880" s="74"/>
      <c r="EX880" s="74"/>
      <c r="EY880" s="74"/>
      <c r="EZ880" s="74"/>
      <c r="FA880" s="74"/>
    </row>
    <row r="881" spans="2:8" ht="31.5">
      <c r="B881" s="154" t="s">
        <v>1583</v>
      </c>
      <c r="C881" s="179" t="s">
        <v>869</v>
      </c>
      <c r="D881" s="180" t="s">
        <v>758</v>
      </c>
      <c r="E881" s="175" t="s">
        <v>21</v>
      </c>
      <c r="F881" s="267"/>
      <c r="G881" s="205"/>
      <c r="H881" s="178">
        <f>SUM(H882:H897)</f>
        <v>1419.3942</v>
      </c>
    </row>
    <row r="882" spans="2:8">
      <c r="B882" s="161" t="s">
        <v>2192</v>
      </c>
      <c r="C882" s="216" t="s">
        <v>759</v>
      </c>
      <c r="D882" s="95" t="s">
        <v>760</v>
      </c>
      <c r="E882" s="261" t="s">
        <v>21</v>
      </c>
      <c r="F882" s="223">
        <v>1</v>
      </c>
      <c r="G882" s="95">
        <v>1018.91</v>
      </c>
      <c r="H882" s="97">
        <f t="shared" ref="H882:H897" si="52">G882*F882</f>
        <v>1018.91</v>
      </c>
    </row>
    <row r="883" spans="2:8">
      <c r="B883" s="161" t="s">
        <v>2193</v>
      </c>
      <c r="C883" s="216" t="s">
        <v>761</v>
      </c>
      <c r="D883" s="95" t="s">
        <v>762</v>
      </c>
      <c r="E883" s="261" t="s">
        <v>30</v>
      </c>
      <c r="F883" s="223">
        <v>6.7</v>
      </c>
      <c r="G883" s="95">
        <v>0.15</v>
      </c>
      <c r="H883" s="97">
        <f t="shared" si="52"/>
        <v>1.0049999999999999</v>
      </c>
    </row>
    <row r="884" spans="2:8">
      <c r="B884" s="161" t="s">
        <v>2194</v>
      </c>
      <c r="C884" s="216" t="s">
        <v>763</v>
      </c>
      <c r="D884" s="95" t="s">
        <v>764</v>
      </c>
      <c r="E884" s="261" t="s">
        <v>21</v>
      </c>
      <c r="F884" s="223">
        <v>1</v>
      </c>
      <c r="G884" s="95">
        <v>34.5</v>
      </c>
      <c r="H884" s="97">
        <f t="shared" si="52"/>
        <v>34.5</v>
      </c>
    </row>
    <row r="885" spans="2:8">
      <c r="B885" s="161" t="s">
        <v>2195</v>
      </c>
      <c r="C885" s="216" t="s">
        <v>765</v>
      </c>
      <c r="D885" s="95" t="s">
        <v>607</v>
      </c>
      <c r="E885" s="261" t="s">
        <v>261</v>
      </c>
      <c r="F885" s="223">
        <v>4</v>
      </c>
      <c r="G885" s="95">
        <v>15.72</v>
      </c>
      <c r="H885" s="97">
        <f t="shared" si="52"/>
        <v>62.88</v>
      </c>
    </row>
    <row r="886" spans="2:8">
      <c r="B886" s="161" t="s">
        <v>2196</v>
      </c>
      <c r="C886" s="216" t="s">
        <v>766</v>
      </c>
      <c r="D886" s="95" t="s">
        <v>767</v>
      </c>
      <c r="E886" s="261" t="s">
        <v>21</v>
      </c>
      <c r="F886" s="223">
        <v>2</v>
      </c>
      <c r="G886" s="95">
        <v>4.3499999999999996</v>
      </c>
      <c r="H886" s="97">
        <f t="shared" si="52"/>
        <v>8.6999999999999993</v>
      </c>
    </row>
    <row r="887" spans="2:8">
      <c r="B887" s="161" t="s">
        <v>2197</v>
      </c>
      <c r="C887" s="216" t="s">
        <v>768</v>
      </c>
      <c r="D887" s="95" t="s">
        <v>769</v>
      </c>
      <c r="E887" s="261" t="s">
        <v>21</v>
      </c>
      <c r="F887" s="223">
        <v>2</v>
      </c>
      <c r="G887" s="95">
        <v>2.66</v>
      </c>
      <c r="H887" s="97">
        <f t="shared" si="52"/>
        <v>5.32</v>
      </c>
    </row>
    <row r="888" spans="2:8">
      <c r="B888" s="161" t="s">
        <v>2198</v>
      </c>
      <c r="C888" s="216" t="s">
        <v>770</v>
      </c>
      <c r="D888" s="95" t="s">
        <v>771</v>
      </c>
      <c r="E888" s="261" t="s">
        <v>21</v>
      </c>
      <c r="F888" s="223">
        <v>1</v>
      </c>
      <c r="G888" s="95">
        <v>5.86</v>
      </c>
      <c r="H888" s="97">
        <f t="shared" si="52"/>
        <v>5.86</v>
      </c>
    </row>
    <row r="889" spans="2:8">
      <c r="B889" s="161" t="s">
        <v>2199</v>
      </c>
      <c r="C889" s="216" t="s">
        <v>772</v>
      </c>
      <c r="D889" s="95" t="s">
        <v>773</v>
      </c>
      <c r="E889" s="261" t="s">
        <v>21</v>
      </c>
      <c r="F889" s="223">
        <v>2</v>
      </c>
      <c r="G889" s="95">
        <v>1.53</v>
      </c>
      <c r="H889" s="97">
        <f t="shared" si="52"/>
        <v>3.06</v>
      </c>
    </row>
    <row r="890" spans="2:8">
      <c r="B890" s="161" t="s">
        <v>2200</v>
      </c>
      <c r="C890" s="98" t="s">
        <v>485</v>
      </c>
      <c r="D890" s="95" t="s">
        <v>260</v>
      </c>
      <c r="E890" s="94" t="s">
        <v>261</v>
      </c>
      <c r="F890" s="96">
        <v>4</v>
      </c>
      <c r="G890" s="96">
        <v>12.91</v>
      </c>
      <c r="H890" s="97">
        <f t="shared" si="52"/>
        <v>51.64</v>
      </c>
    </row>
    <row r="891" spans="2:8">
      <c r="B891" s="161" t="s">
        <v>2201</v>
      </c>
      <c r="C891" s="216" t="s">
        <v>774</v>
      </c>
      <c r="D891" s="95" t="s">
        <v>775</v>
      </c>
      <c r="E891" s="261" t="s">
        <v>30</v>
      </c>
      <c r="F891" s="223">
        <v>2.4</v>
      </c>
      <c r="G891" s="95">
        <v>22.4</v>
      </c>
      <c r="H891" s="97">
        <f t="shared" si="52"/>
        <v>53.76</v>
      </c>
    </row>
    <row r="892" spans="2:8">
      <c r="B892" s="161" t="s">
        <v>2202</v>
      </c>
      <c r="C892" s="216" t="s">
        <v>776</v>
      </c>
      <c r="D892" s="95" t="s">
        <v>777</v>
      </c>
      <c r="E892" s="261" t="s">
        <v>30</v>
      </c>
      <c r="F892" s="223">
        <v>1.6</v>
      </c>
      <c r="G892" s="95">
        <v>13.53</v>
      </c>
      <c r="H892" s="97">
        <f t="shared" si="52"/>
        <v>21.648</v>
      </c>
    </row>
    <row r="893" spans="2:8">
      <c r="B893" s="161" t="s">
        <v>2203</v>
      </c>
      <c r="C893" s="216" t="s">
        <v>778</v>
      </c>
      <c r="D893" s="95" t="s">
        <v>779</v>
      </c>
      <c r="E893" s="261" t="s">
        <v>21</v>
      </c>
      <c r="F893" s="223">
        <v>1</v>
      </c>
      <c r="G893" s="95">
        <v>26.95</v>
      </c>
      <c r="H893" s="97">
        <f t="shared" si="52"/>
        <v>26.95</v>
      </c>
    </row>
    <row r="894" spans="2:8" ht="30">
      <c r="B894" s="161" t="s">
        <v>2204</v>
      </c>
      <c r="C894" s="216" t="s">
        <v>780</v>
      </c>
      <c r="D894" s="95" t="s">
        <v>781</v>
      </c>
      <c r="E894" s="261" t="s">
        <v>21</v>
      </c>
      <c r="F894" s="223">
        <v>1</v>
      </c>
      <c r="G894" s="95">
        <v>13.36</v>
      </c>
      <c r="H894" s="97">
        <f t="shared" si="52"/>
        <v>13.36</v>
      </c>
    </row>
    <row r="895" spans="2:8" ht="30">
      <c r="B895" s="161" t="s">
        <v>2205</v>
      </c>
      <c r="C895" s="216" t="s">
        <v>782</v>
      </c>
      <c r="D895" s="95" t="s">
        <v>783</v>
      </c>
      <c r="E895" s="261" t="s">
        <v>21</v>
      </c>
      <c r="F895" s="223">
        <v>1</v>
      </c>
      <c r="G895" s="95">
        <v>31.26</v>
      </c>
      <c r="H895" s="97">
        <f t="shared" si="52"/>
        <v>31.26</v>
      </c>
    </row>
    <row r="896" spans="2:8" ht="30">
      <c r="B896" s="161" t="s">
        <v>2206</v>
      </c>
      <c r="C896" s="216" t="s">
        <v>784</v>
      </c>
      <c r="D896" s="95" t="s">
        <v>785</v>
      </c>
      <c r="E896" s="261" t="s">
        <v>21</v>
      </c>
      <c r="F896" s="223">
        <v>2</v>
      </c>
      <c r="G896" s="95">
        <v>18.579999999999998</v>
      </c>
      <c r="H896" s="97">
        <f t="shared" si="52"/>
        <v>37.159999999999997</v>
      </c>
    </row>
    <row r="897" spans="1:157" ht="30.75" thickBot="1">
      <c r="B897" s="161" t="s">
        <v>2207</v>
      </c>
      <c r="C897" s="217" t="s">
        <v>786</v>
      </c>
      <c r="D897" s="121" t="s">
        <v>64</v>
      </c>
      <c r="E897" s="265" t="s">
        <v>24</v>
      </c>
      <c r="F897" s="224">
        <v>0.12</v>
      </c>
      <c r="G897" s="121">
        <v>361.51</v>
      </c>
      <c r="H897" s="123">
        <f t="shared" si="52"/>
        <v>43.3812</v>
      </c>
    </row>
    <row r="898" spans="1:157" s="172" customFormat="1" ht="16.5" thickBot="1">
      <c r="A898" s="165"/>
      <c r="B898" s="166"/>
      <c r="C898" s="253"/>
      <c r="D898" s="215"/>
      <c r="E898" s="214"/>
      <c r="F898" s="259"/>
      <c r="G898" s="260"/>
      <c r="H898" s="260"/>
      <c r="I898" s="74"/>
      <c r="J898" s="74"/>
      <c r="K898" s="74"/>
      <c r="L898" s="74"/>
      <c r="M898" s="74"/>
      <c r="N898" s="74"/>
      <c r="O898" s="74"/>
      <c r="P898" s="74"/>
      <c r="Q898" s="74"/>
      <c r="R898" s="74"/>
      <c r="S898" s="74"/>
      <c r="T898" s="74"/>
      <c r="U898" s="74"/>
      <c r="V898" s="74"/>
      <c r="W898" s="74"/>
      <c r="X898" s="74"/>
      <c r="Y898" s="74"/>
      <c r="Z898" s="74"/>
      <c r="AA898" s="74"/>
      <c r="AB898" s="74"/>
      <c r="AC898" s="74"/>
      <c r="AD898" s="74"/>
      <c r="AE898" s="74"/>
      <c r="AF898" s="74"/>
      <c r="AG898" s="74"/>
      <c r="AH898" s="74"/>
      <c r="AI898" s="74"/>
      <c r="AJ898" s="74"/>
      <c r="AK898" s="74"/>
      <c r="AL898" s="74"/>
      <c r="AM898" s="74"/>
      <c r="AN898" s="74"/>
      <c r="AO898" s="74"/>
      <c r="AP898" s="74"/>
      <c r="AQ898" s="74"/>
      <c r="AR898" s="74"/>
      <c r="AS898" s="74"/>
      <c r="AT898" s="74"/>
      <c r="AU898" s="74"/>
      <c r="AV898" s="74"/>
      <c r="AW898" s="74"/>
      <c r="AX898" s="74"/>
      <c r="AY898" s="74"/>
      <c r="AZ898" s="74"/>
      <c r="BA898" s="74"/>
      <c r="BB898" s="74"/>
      <c r="BC898" s="74"/>
      <c r="BD898" s="74"/>
      <c r="BE898" s="74"/>
      <c r="BF898" s="74"/>
      <c r="BG898" s="74"/>
      <c r="BH898" s="74"/>
      <c r="BI898" s="74"/>
      <c r="BJ898" s="74"/>
      <c r="BK898" s="74"/>
      <c r="BL898" s="74"/>
      <c r="BM898" s="74"/>
      <c r="BN898" s="74"/>
      <c r="BO898" s="74"/>
      <c r="BP898" s="74"/>
      <c r="BQ898" s="74"/>
      <c r="BR898" s="74"/>
      <c r="BS898" s="74"/>
      <c r="BT898" s="74"/>
      <c r="BU898" s="74"/>
      <c r="BV898" s="74"/>
      <c r="BW898" s="74"/>
      <c r="BX898" s="74"/>
      <c r="BY898" s="74"/>
      <c r="BZ898" s="74"/>
      <c r="CA898" s="74"/>
      <c r="CB898" s="74"/>
      <c r="CC898" s="74"/>
      <c r="CD898" s="74"/>
      <c r="CE898" s="74"/>
      <c r="CF898" s="74"/>
      <c r="CG898" s="74"/>
      <c r="CH898" s="74"/>
      <c r="CI898" s="74"/>
      <c r="CJ898" s="74"/>
      <c r="CK898" s="74"/>
      <c r="CL898" s="74"/>
      <c r="CM898" s="74"/>
      <c r="CN898" s="74"/>
      <c r="CO898" s="74"/>
      <c r="CP898" s="74"/>
      <c r="CQ898" s="74"/>
      <c r="CR898" s="74"/>
      <c r="CS898" s="74"/>
      <c r="CT898" s="74"/>
      <c r="CU898" s="74"/>
      <c r="CV898" s="74"/>
      <c r="CW898" s="74"/>
      <c r="CX898" s="74"/>
      <c r="CY898" s="74"/>
      <c r="CZ898" s="74"/>
      <c r="DA898" s="74"/>
      <c r="DB898" s="74"/>
      <c r="DC898" s="74"/>
      <c r="DD898" s="74"/>
      <c r="DE898" s="74"/>
      <c r="DF898" s="74"/>
      <c r="DG898" s="74"/>
      <c r="DH898" s="74"/>
      <c r="DI898" s="74"/>
      <c r="DJ898" s="74"/>
      <c r="DK898" s="74"/>
      <c r="DL898" s="74"/>
      <c r="DM898" s="74"/>
      <c r="DN898" s="74"/>
      <c r="DO898" s="74"/>
      <c r="DP898" s="74"/>
      <c r="DQ898" s="74"/>
      <c r="DR898" s="74"/>
      <c r="DS898" s="74"/>
      <c r="DT898" s="74"/>
      <c r="DU898" s="74"/>
      <c r="DV898" s="74"/>
      <c r="DW898" s="74"/>
      <c r="DX898" s="74"/>
      <c r="DY898" s="74"/>
      <c r="DZ898" s="74"/>
      <c r="EA898" s="74"/>
      <c r="EB898" s="74"/>
      <c r="EC898" s="74"/>
      <c r="ED898" s="74"/>
      <c r="EE898" s="74"/>
      <c r="EF898" s="74"/>
      <c r="EG898" s="74"/>
      <c r="EH898" s="74"/>
      <c r="EI898" s="74"/>
      <c r="EJ898" s="74"/>
      <c r="EK898" s="74"/>
      <c r="EL898" s="74"/>
      <c r="EM898" s="74"/>
      <c r="EN898" s="74"/>
      <c r="EO898" s="74"/>
      <c r="EP898" s="74"/>
      <c r="EQ898" s="74"/>
      <c r="ER898" s="74"/>
      <c r="ES898" s="74"/>
      <c r="ET898" s="74"/>
      <c r="EU898" s="74"/>
      <c r="EV898" s="74"/>
      <c r="EW898" s="74"/>
      <c r="EX898" s="74"/>
      <c r="EY898" s="74"/>
      <c r="EZ898" s="74"/>
      <c r="FA898" s="74"/>
    </row>
    <row r="899" spans="1:157" ht="47.25">
      <c r="B899" s="154" t="s">
        <v>1584</v>
      </c>
      <c r="C899" s="179" t="s">
        <v>787</v>
      </c>
      <c r="D899" s="180" t="s">
        <v>788</v>
      </c>
      <c r="E899" s="175" t="s">
        <v>21</v>
      </c>
      <c r="F899" s="202"/>
      <c r="G899" s="174"/>
      <c r="H899" s="178">
        <f>SUM(H900:H905)</f>
        <v>7.934499999999999</v>
      </c>
    </row>
    <row r="900" spans="1:157" ht="30">
      <c r="B900" s="161" t="s">
        <v>2208</v>
      </c>
      <c r="C900" s="216" t="s">
        <v>604</v>
      </c>
      <c r="D900" s="95" t="s">
        <v>605</v>
      </c>
      <c r="E900" s="261" t="s">
        <v>261</v>
      </c>
      <c r="F900" s="223">
        <v>7.1999999999999995E-2</v>
      </c>
      <c r="G900" s="95">
        <v>12.89</v>
      </c>
      <c r="H900" s="268">
        <f t="shared" ref="H900:H905" si="53">F900*G900</f>
        <v>0.92808000000000002</v>
      </c>
    </row>
    <row r="901" spans="1:157">
      <c r="B901" s="161" t="s">
        <v>2209</v>
      </c>
      <c r="C901" s="216" t="s">
        <v>606</v>
      </c>
      <c r="D901" s="95" t="s">
        <v>607</v>
      </c>
      <c r="E901" s="261" t="s">
        <v>261</v>
      </c>
      <c r="F901" s="223">
        <v>7.1999999999999995E-2</v>
      </c>
      <c r="G901" s="95">
        <v>15.72</v>
      </c>
      <c r="H901" s="268">
        <f t="shared" si="53"/>
        <v>1.13184</v>
      </c>
    </row>
    <row r="902" spans="1:157" ht="30">
      <c r="B902" s="161" t="s">
        <v>2210</v>
      </c>
      <c r="C902" s="216" t="s">
        <v>678</v>
      </c>
      <c r="D902" s="95" t="s">
        <v>789</v>
      </c>
      <c r="E902" s="261" t="s">
        <v>21</v>
      </c>
      <c r="F902" s="223">
        <v>1</v>
      </c>
      <c r="G902" s="95">
        <v>4.34</v>
      </c>
      <c r="H902" s="268">
        <f t="shared" si="53"/>
        <v>4.34</v>
      </c>
    </row>
    <row r="903" spans="1:157">
      <c r="B903" s="161" t="s">
        <v>2211</v>
      </c>
      <c r="C903" s="216" t="s">
        <v>622</v>
      </c>
      <c r="D903" s="95" t="s">
        <v>623</v>
      </c>
      <c r="E903" s="261" t="s">
        <v>21</v>
      </c>
      <c r="F903" s="223">
        <v>1.7999999999999999E-2</v>
      </c>
      <c r="G903" s="95">
        <v>41.1</v>
      </c>
      <c r="H903" s="268">
        <f t="shared" si="53"/>
        <v>0.73980000000000001</v>
      </c>
    </row>
    <row r="904" spans="1:157">
      <c r="B904" s="161" t="s">
        <v>2212</v>
      </c>
      <c r="C904" s="216" t="s">
        <v>554</v>
      </c>
      <c r="D904" s="95" t="s">
        <v>555</v>
      </c>
      <c r="E904" s="261" t="s">
        <v>21</v>
      </c>
      <c r="F904" s="223">
        <v>2.4E-2</v>
      </c>
      <c r="G904" s="95">
        <v>0.4</v>
      </c>
      <c r="H904" s="268">
        <f t="shared" si="53"/>
        <v>9.6000000000000009E-3</v>
      </c>
    </row>
    <row r="905" spans="1:157" ht="15.75" thickBot="1">
      <c r="B905" s="161" t="s">
        <v>2213</v>
      </c>
      <c r="C905" s="217" t="s">
        <v>624</v>
      </c>
      <c r="D905" s="121" t="s">
        <v>625</v>
      </c>
      <c r="E905" s="265" t="s">
        <v>21</v>
      </c>
      <c r="F905" s="224">
        <v>2.1999999999999999E-2</v>
      </c>
      <c r="G905" s="121">
        <v>35.69</v>
      </c>
      <c r="H905" s="269">
        <f t="shared" si="53"/>
        <v>0.78517999999999988</v>
      </c>
    </row>
    <row r="906" spans="1:157" s="172" customFormat="1" ht="15.75" thickBot="1">
      <c r="A906" s="165"/>
      <c r="B906" s="166"/>
      <c r="C906" s="183"/>
      <c r="D906" s="184"/>
      <c r="E906" s="169"/>
      <c r="F906" s="170"/>
      <c r="G906" s="171"/>
      <c r="H906" s="171"/>
      <c r="I906" s="74"/>
      <c r="J906" s="74"/>
      <c r="K906" s="74"/>
      <c r="L906" s="74"/>
      <c r="M906" s="74"/>
      <c r="N906" s="74"/>
      <c r="O906" s="74"/>
      <c r="P906" s="74"/>
      <c r="Q906" s="74"/>
      <c r="R906" s="74"/>
      <c r="S906" s="74"/>
      <c r="T906" s="74"/>
      <c r="U906" s="74"/>
      <c r="V906" s="74"/>
      <c r="W906" s="74"/>
      <c r="X906" s="74"/>
      <c r="Y906" s="74"/>
      <c r="Z906" s="74"/>
      <c r="AA906" s="74"/>
      <c r="AB906" s="74"/>
      <c r="AC906" s="74"/>
      <c r="AD906" s="74"/>
      <c r="AE906" s="74"/>
      <c r="AF906" s="74"/>
      <c r="AG906" s="74"/>
      <c r="AH906" s="74"/>
      <c r="AI906" s="74"/>
      <c r="AJ906" s="74"/>
      <c r="AK906" s="74"/>
      <c r="AL906" s="74"/>
      <c r="AM906" s="74"/>
      <c r="AN906" s="74"/>
      <c r="AO906" s="74"/>
      <c r="AP906" s="74"/>
      <c r="AQ906" s="74"/>
      <c r="AR906" s="74"/>
      <c r="AS906" s="74"/>
      <c r="AT906" s="74"/>
      <c r="AU906" s="74"/>
      <c r="AV906" s="74"/>
      <c r="AW906" s="74"/>
      <c r="AX906" s="74"/>
      <c r="AY906" s="74"/>
      <c r="AZ906" s="74"/>
      <c r="BA906" s="74"/>
      <c r="BB906" s="74"/>
      <c r="BC906" s="74"/>
      <c r="BD906" s="74"/>
      <c r="BE906" s="74"/>
      <c r="BF906" s="74"/>
      <c r="BG906" s="74"/>
      <c r="BH906" s="74"/>
      <c r="BI906" s="74"/>
      <c r="BJ906" s="74"/>
      <c r="BK906" s="74"/>
      <c r="BL906" s="74"/>
      <c r="BM906" s="74"/>
      <c r="BN906" s="74"/>
      <c r="BO906" s="74"/>
      <c r="BP906" s="74"/>
      <c r="BQ906" s="74"/>
      <c r="BR906" s="74"/>
      <c r="BS906" s="74"/>
      <c r="BT906" s="74"/>
      <c r="BU906" s="74"/>
      <c r="BV906" s="74"/>
      <c r="BW906" s="74"/>
      <c r="BX906" s="74"/>
      <c r="BY906" s="74"/>
      <c r="BZ906" s="74"/>
      <c r="CA906" s="74"/>
      <c r="CB906" s="74"/>
      <c r="CC906" s="74"/>
      <c r="CD906" s="74"/>
      <c r="CE906" s="74"/>
      <c r="CF906" s="74"/>
      <c r="CG906" s="74"/>
      <c r="CH906" s="74"/>
      <c r="CI906" s="74"/>
      <c r="CJ906" s="74"/>
      <c r="CK906" s="74"/>
      <c r="CL906" s="74"/>
      <c r="CM906" s="74"/>
      <c r="CN906" s="74"/>
      <c r="CO906" s="74"/>
      <c r="CP906" s="74"/>
      <c r="CQ906" s="74"/>
      <c r="CR906" s="74"/>
      <c r="CS906" s="74"/>
      <c r="CT906" s="74"/>
      <c r="CU906" s="74"/>
      <c r="CV906" s="74"/>
      <c r="CW906" s="74"/>
      <c r="CX906" s="74"/>
      <c r="CY906" s="74"/>
      <c r="CZ906" s="74"/>
      <c r="DA906" s="74"/>
      <c r="DB906" s="74"/>
      <c r="DC906" s="74"/>
      <c r="DD906" s="74"/>
      <c r="DE906" s="74"/>
      <c r="DF906" s="74"/>
      <c r="DG906" s="74"/>
      <c r="DH906" s="74"/>
      <c r="DI906" s="74"/>
      <c r="DJ906" s="74"/>
      <c r="DK906" s="74"/>
      <c r="DL906" s="74"/>
      <c r="DM906" s="74"/>
      <c r="DN906" s="74"/>
      <c r="DO906" s="74"/>
      <c r="DP906" s="74"/>
      <c r="DQ906" s="74"/>
      <c r="DR906" s="74"/>
      <c r="DS906" s="74"/>
      <c r="DT906" s="74"/>
      <c r="DU906" s="74"/>
      <c r="DV906" s="74"/>
      <c r="DW906" s="74"/>
      <c r="DX906" s="74"/>
      <c r="DY906" s="74"/>
      <c r="DZ906" s="74"/>
      <c r="EA906" s="74"/>
      <c r="EB906" s="74"/>
      <c r="EC906" s="74"/>
      <c r="ED906" s="74"/>
      <c r="EE906" s="74"/>
      <c r="EF906" s="74"/>
      <c r="EG906" s="74"/>
      <c r="EH906" s="74"/>
      <c r="EI906" s="74"/>
      <c r="EJ906" s="74"/>
      <c r="EK906" s="74"/>
      <c r="EL906" s="74"/>
      <c r="EM906" s="74"/>
      <c r="EN906" s="74"/>
      <c r="EO906" s="74"/>
      <c r="EP906" s="74"/>
      <c r="EQ906" s="74"/>
      <c r="ER906" s="74"/>
      <c r="ES906" s="74"/>
      <c r="ET906" s="74"/>
      <c r="EU906" s="74"/>
      <c r="EV906" s="74"/>
      <c r="EW906" s="74"/>
      <c r="EX906" s="74"/>
      <c r="EY906" s="74"/>
      <c r="EZ906" s="74"/>
      <c r="FA906" s="74"/>
    </row>
    <row r="907" spans="1:157" ht="63">
      <c r="B907" s="154" t="s">
        <v>1585</v>
      </c>
      <c r="C907" s="179" t="s">
        <v>680</v>
      </c>
      <c r="D907" s="180" t="s">
        <v>681</v>
      </c>
      <c r="E907" s="175" t="s">
        <v>21</v>
      </c>
      <c r="F907" s="202"/>
      <c r="G907" s="174"/>
      <c r="H907" s="178">
        <f>SUM(H908:H913)</f>
        <v>19.802890000000001</v>
      </c>
    </row>
    <row r="908" spans="1:157" ht="30">
      <c r="B908" s="161" t="s">
        <v>2214</v>
      </c>
      <c r="C908" s="216" t="s">
        <v>604</v>
      </c>
      <c r="D908" s="95" t="s">
        <v>605</v>
      </c>
      <c r="E908" s="261" t="s">
        <v>261</v>
      </c>
      <c r="F908" s="223">
        <v>0.184</v>
      </c>
      <c r="G908" s="95">
        <v>12.89</v>
      </c>
      <c r="H908" s="268">
        <f t="shared" ref="H908:H913" si="54">G908*F908</f>
        <v>2.3717600000000001</v>
      </c>
    </row>
    <row r="909" spans="1:157">
      <c r="B909" s="161" t="s">
        <v>2215</v>
      </c>
      <c r="C909" s="216" t="s">
        <v>606</v>
      </c>
      <c r="D909" s="95" t="s">
        <v>607</v>
      </c>
      <c r="E909" s="261" t="s">
        <v>261</v>
      </c>
      <c r="F909" s="223">
        <v>0.184</v>
      </c>
      <c r="G909" s="95">
        <v>15.72</v>
      </c>
      <c r="H909" s="268">
        <f t="shared" si="54"/>
        <v>2.8924799999999999</v>
      </c>
    </row>
    <row r="910" spans="1:157" ht="30">
      <c r="B910" s="161" t="s">
        <v>2216</v>
      </c>
      <c r="C910" s="216" t="s">
        <v>682</v>
      </c>
      <c r="D910" s="95" t="s">
        <v>683</v>
      </c>
      <c r="E910" s="261" t="s">
        <v>21</v>
      </c>
      <c r="F910" s="223">
        <v>1</v>
      </c>
      <c r="G910" s="95">
        <v>11.06</v>
      </c>
      <c r="H910" s="268">
        <f t="shared" si="54"/>
        <v>11.06</v>
      </c>
    </row>
    <row r="911" spans="1:157">
      <c r="B911" s="161" t="s">
        <v>2217</v>
      </c>
      <c r="C911" s="216" t="s">
        <v>554</v>
      </c>
      <c r="D911" s="95" t="s">
        <v>555</v>
      </c>
      <c r="E911" s="261" t="s">
        <v>21</v>
      </c>
      <c r="F911" s="223">
        <v>1.7999999999999999E-2</v>
      </c>
      <c r="G911" s="95">
        <v>0.4</v>
      </c>
      <c r="H911" s="268">
        <f t="shared" si="54"/>
        <v>7.1999999999999998E-3</v>
      </c>
    </row>
    <row r="912" spans="1:157">
      <c r="B912" s="161" t="s">
        <v>2218</v>
      </c>
      <c r="C912" s="216" t="s">
        <v>670</v>
      </c>
      <c r="D912" s="95" t="s">
        <v>671</v>
      </c>
      <c r="E912" s="261" t="s">
        <v>21</v>
      </c>
      <c r="F912" s="223">
        <v>0.154</v>
      </c>
      <c r="G912" s="95">
        <v>13.04</v>
      </c>
      <c r="H912" s="268">
        <f t="shared" si="54"/>
        <v>2.0081599999999997</v>
      </c>
    </row>
    <row r="913" spans="1:157" ht="15.75" thickBot="1">
      <c r="B913" s="161" t="s">
        <v>2219</v>
      </c>
      <c r="C913" s="217" t="s">
        <v>624</v>
      </c>
      <c r="D913" s="121" t="s">
        <v>625</v>
      </c>
      <c r="E913" s="265" t="s">
        <v>21</v>
      </c>
      <c r="F913" s="224">
        <v>4.1000000000000002E-2</v>
      </c>
      <c r="G913" s="121">
        <v>35.69</v>
      </c>
      <c r="H913" s="269">
        <f t="shared" si="54"/>
        <v>1.46329</v>
      </c>
    </row>
    <row r="914" spans="1:157" s="172" customFormat="1" ht="15.75" thickBot="1">
      <c r="A914" s="165"/>
      <c r="B914" s="166"/>
      <c r="C914" s="183"/>
      <c r="D914" s="168"/>
      <c r="E914" s="169"/>
      <c r="F914" s="170"/>
      <c r="G914" s="171"/>
      <c r="H914" s="171"/>
      <c r="I914" s="74"/>
      <c r="J914" s="74"/>
      <c r="K914" s="74"/>
      <c r="L914" s="74"/>
      <c r="M914" s="74"/>
      <c r="N914" s="74"/>
      <c r="O914" s="74"/>
      <c r="P914" s="74"/>
      <c r="Q914" s="74"/>
      <c r="R914" s="74"/>
      <c r="S914" s="74"/>
      <c r="T914" s="74"/>
      <c r="U914" s="74"/>
      <c r="V914" s="74"/>
      <c r="W914" s="74"/>
      <c r="X914" s="74"/>
      <c r="Y914" s="74"/>
      <c r="Z914" s="74"/>
      <c r="AA914" s="74"/>
      <c r="AB914" s="74"/>
      <c r="AC914" s="74"/>
      <c r="AD914" s="74"/>
      <c r="AE914" s="74"/>
      <c r="AF914" s="74"/>
      <c r="AG914" s="74"/>
      <c r="AH914" s="74"/>
      <c r="AI914" s="74"/>
      <c r="AJ914" s="74"/>
      <c r="AK914" s="74"/>
      <c r="AL914" s="74"/>
      <c r="AM914" s="74"/>
      <c r="AN914" s="74"/>
      <c r="AO914" s="74"/>
      <c r="AP914" s="74"/>
      <c r="AQ914" s="74"/>
      <c r="AR914" s="74"/>
      <c r="AS914" s="74"/>
      <c r="AT914" s="74"/>
      <c r="AU914" s="74"/>
      <c r="AV914" s="74"/>
      <c r="AW914" s="74"/>
      <c r="AX914" s="74"/>
      <c r="AY914" s="74"/>
      <c r="AZ914" s="74"/>
      <c r="BA914" s="74"/>
      <c r="BB914" s="74"/>
      <c r="BC914" s="74"/>
      <c r="BD914" s="74"/>
      <c r="BE914" s="74"/>
      <c r="BF914" s="74"/>
      <c r="BG914" s="74"/>
      <c r="BH914" s="74"/>
      <c r="BI914" s="74"/>
      <c r="BJ914" s="74"/>
      <c r="BK914" s="74"/>
      <c r="BL914" s="74"/>
      <c r="BM914" s="74"/>
      <c r="BN914" s="74"/>
      <c r="BO914" s="74"/>
      <c r="BP914" s="74"/>
      <c r="BQ914" s="74"/>
      <c r="BR914" s="74"/>
      <c r="BS914" s="74"/>
      <c r="BT914" s="74"/>
      <c r="BU914" s="74"/>
      <c r="BV914" s="74"/>
      <c r="BW914" s="74"/>
      <c r="BX914" s="74"/>
      <c r="BY914" s="74"/>
      <c r="BZ914" s="74"/>
      <c r="CA914" s="74"/>
      <c r="CB914" s="74"/>
      <c r="CC914" s="74"/>
      <c r="CD914" s="74"/>
      <c r="CE914" s="74"/>
      <c r="CF914" s="74"/>
      <c r="CG914" s="74"/>
      <c r="CH914" s="74"/>
      <c r="CI914" s="74"/>
      <c r="CJ914" s="74"/>
      <c r="CK914" s="74"/>
      <c r="CL914" s="74"/>
      <c r="CM914" s="74"/>
      <c r="CN914" s="74"/>
      <c r="CO914" s="74"/>
      <c r="CP914" s="74"/>
      <c r="CQ914" s="74"/>
      <c r="CR914" s="74"/>
      <c r="CS914" s="74"/>
      <c r="CT914" s="74"/>
      <c r="CU914" s="74"/>
      <c r="CV914" s="74"/>
      <c r="CW914" s="74"/>
      <c r="CX914" s="74"/>
      <c r="CY914" s="74"/>
      <c r="CZ914" s="74"/>
      <c r="DA914" s="74"/>
      <c r="DB914" s="74"/>
      <c r="DC914" s="74"/>
      <c r="DD914" s="74"/>
      <c r="DE914" s="74"/>
      <c r="DF914" s="74"/>
      <c r="DG914" s="74"/>
      <c r="DH914" s="74"/>
      <c r="DI914" s="74"/>
      <c r="DJ914" s="74"/>
      <c r="DK914" s="74"/>
      <c r="DL914" s="74"/>
      <c r="DM914" s="74"/>
      <c r="DN914" s="74"/>
      <c r="DO914" s="74"/>
      <c r="DP914" s="74"/>
      <c r="DQ914" s="74"/>
      <c r="DR914" s="74"/>
      <c r="DS914" s="74"/>
      <c r="DT914" s="74"/>
      <c r="DU914" s="74"/>
      <c r="DV914" s="74"/>
      <c r="DW914" s="74"/>
      <c r="DX914" s="74"/>
      <c r="DY914" s="74"/>
      <c r="DZ914" s="74"/>
      <c r="EA914" s="74"/>
      <c r="EB914" s="74"/>
      <c r="EC914" s="74"/>
      <c r="ED914" s="74"/>
      <c r="EE914" s="74"/>
      <c r="EF914" s="74"/>
      <c r="EG914" s="74"/>
      <c r="EH914" s="74"/>
      <c r="EI914" s="74"/>
      <c r="EJ914" s="74"/>
      <c r="EK914" s="74"/>
      <c r="EL914" s="74"/>
      <c r="EM914" s="74"/>
      <c r="EN914" s="74"/>
      <c r="EO914" s="74"/>
      <c r="EP914" s="74"/>
      <c r="EQ914" s="74"/>
      <c r="ER914" s="74"/>
      <c r="ES914" s="74"/>
      <c r="ET914" s="74"/>
      <c r="EU914" s="74"/>
      <c r="EV914" s="74"/>
      <c r="EW914" s="74"/>
      <c r="EX914" s="74"/>
      <c r="EY914" s="74"/>
      <c r="EZ914" s="74"/>
      <c r="FA914" s="74"/>
    </row>
    <row r="915" spans="1:157" ht="63">
      <c r="B915" s="154" t="s">
        <v>1586</v>
      </c>
      <c r="C915" s="179" t="s">
        <v>672</v>
      </c>
      <c r="D915" s="180" t="s">
        <v>673</v>
      </c>
      <c r="E915" s="175" t="s">
        <v>21</v>
      </c>
      <c r="F915" s="202"/>
      <c r="G915" s="174"/>
      <c r="H915" s="178">
        <f>SUM(H916:H921)</f>
        <v>5.1204999999999998</v>
      </c>
    </row>
    <row r="916" spans="1:157" ht="30">
      <c r="B916" s="161" t="s">
        <v>2220</v>
      </c>
      <c r="C916" s="216" t="s">
        <v>604</v>
      </c>
      <c r="D916" s="95" t="s">
        <v>605</v>
      </c>
      <c r="E916" s="261" t="s">
        <v>261</v>
      </c>
      <c r="F916" s="223">
        <v>0.08</v>
      </c>
      <c r="G916" s="95">
        <v>12.89</v>
      </c>
      <c r="H916" s="268">
        <f t="shared" ref="H916:H921" si="55">F916*G916</f>
        <v>1.0312000000000001</v>
      </c>
    </row>
    <row r="917" spans="1:157">
      <c r="B917" s="161" t="s">
        <v>2221</v>
      </c>
      <c r="C917" s="216" t="s">
        <v>606</v>
      </c>
      <c r="D917" s="95" t="s">
        <v>607</v>
      </c>
      <c r="E917" s="261" t="s">
        <v>261</v>
      </c>
      <c r="F917" s="223">
        <v>0.08</v>
      </c>
      <c r="G917" s="95">
        <v>15.72</v>
      </c>
      <c r="H917" s="268">
        <f t="shared" si="55"/>
        <v>1.2576000000000001</v>
      </c>
    </row>
    <row r="918" spans="1:157" ht="30">
      <c r="B918" s="161" t="s">
        <v>2222</v>
      </c>
      <c r="C918" s="216" t="s">
        <v>674</v>
      </c>
      <c r="D918" s="95" t="s">
        <v>675</v>
      </c>
      <c r="E918" s="261" t="s">
        <v>21</v>
      </c>
      <c r="F918" s="223">
        <v>1</v>
      </c>
      <c r="G918" s="95">
        <v>1.95</v>
      </c>
      <c r="H918" s="268">
        <f t="shared" si="55"/>
        <v>1.95</v>
      </c>
    </row>
    <row r="919" spans="1:157">
      <c r="B919" s="161" t="s">
        <v>2223</v>
      </c>
      <c r="C919" s="216" t="s">
        <v>554</v>
      </c>
      <c r="D919" s="95" t="s">
        <v>555</v>
      </c>
      <c r="E919" s="261" t="s">
        <v>21</v>
      </c>
      <c r="F919" s="223">
        <v>8.0000000000000002E-3</v>
      </c>
      <c r="G919" s="95">
        <v>0.4</v>
      </c>
      <c r="H919" s="268">
        <f t="shared" si="55"/>
        <v>3.2000000000000002E-3</v>
      </c>
    </row>
    <row r="920" spans="1:157">
      <c r="B920" s="161" t="s">
        <v>2224</v>
      </c>
      <c r="C920" s="216" t="s">
        <v>670</v>
      </c>
      <c r="D920" s="95" t="s">
        <v>671</v>
      </c>
      <c r="E920" s="261" t="s">
        <v>21</v>
      </c>
      <c r="F920" s="223">
        <v>0.04</v>
      </c>
      <c r="G920" s="95">
        <v>13.04</v>
      </c>
      <c r="H920" s="268">
        <f t="shared" si="55"/>
        <v>0.52159999999999995</v>
      </c>
    </row>
    <row r="921" spans="1:157" ht="15.75" thickBot="1">
      <c r="B921" s="161" t="s">
        <v>2225</v>
      </c>
      <c r="C921" s="217" t="s">
        <v>624</v>
      </c>
      <c r="D921" s="121" t="s">
        <v>625</v>
      </c>
      <c r="E921" s="265" t="s">
        <v>21</v>
      </c>
      <c r="F921" s="224">
        <v>0.01</v>
      </c>
      <c r="G921" s="121">
        <v>35.69</v>
      </c>
      <c r="H921" s="269">
        <f t="shared" si="55"/>
        <v>0.3569</v>
      </c>
    </row>
    <row r="922" spans="1:157" s="172" customFormat="1" ht="15.75" thickBot="1">
      <c r="A922" s="165"/>
      <c r="B922" s="166"/>
      <c r="C922" s="183"/>
      <c r="D922" s="168"/>
      <c r="E922" s="169"/>
      <c r="F922" s="170"/>
      <c r="G922" s="171"/>
      <c r="H922" s="171"/>
      <c r="I922" s="74"/>
      <c r="J922" s="74"/>
      <c r="K922" s="74"/>
      <c r="L922" s="74"/>
      <c r="M922" s="74"/>
      <c r="N922" s="74"/>
      <c r="O922" s="74"/>
      <c r="P922" s="74"/>
      <c r="Q922" s="74"/>
      <c r="R922" s="74"/>
      <c r="S922" s="74"/>
      <c r="T922" s="74"/>
      <c r="U922" s="74"/>
      <c r="V922" s="74"/>
      <c r="W922" s="74"/>
      <c r="X922" s="74"/>
      <c r="Y922" s="74"/>
      <c r="Z922" s="74"/>
      <c r="AA922" s="74"/>
      <c r="AB922" s="74"/>
      <c r="AC922" s="74"/>
      <c r="AD922" s="74"/>
      <c r="AE922" s="74"/>
      <c r="AF922" s="74"/>
      <c r="AG922" s="74"/>
      <c r="AH922" s="74"/>
      <c r="AI922" s="74"/>
      <c r="AJ922" s="74"/>
      <c r="AK922" s="74"/>
      <c r="AL922" s="74"/>
      <c r="AM922" s="74"/>
      <c r="AN922" s="74"/>
      <c r="AO922" s="74"/>
      <c r="AP922" s="74"/>
      <c r="AQ922" s="74"/>
      <c r="AR922" s="74"/>
      <c r="AS922" s="74"/>
      <c r="AT922" s="74"/>
      <c r="AU922" s="74"/>
      <c r="AV922" s="74"/>
      <c r="AW922" s="74"/>
      <c r="AX922" s="74"/>
      <c r="AY922" s="74"/>
      <c r="AZ922" s="74"/>
      <c r="BA922" s="74"/>
      <c r="BB922" s="74"/>
      <c r="BC922" s="74"/>
      <c r="BD922" s="74"/>
      <c r="BE922" s="74"/>
      <c r="BF922" s="74"/>
      <c r="BG922" s="74"/>
      <c r="BH922" s="74"/>
      <c r="BI922" s="74"/>
      <c r="BJ922" s="74"/>
      <c r="BK922" s="74"/>
      <c r="BL922" s="74"/>
      <c r="BM922" s="74"/>
      <c r="BN922" s="74"/>
      <c r="BO922" s="74"/>
      <c r="BP922" s="74"/>
      <c r="BQ922" s="74"/>
      <c r="BR922" s="74"/>
      <c r="BS922" s="74"/>
      <c r="BT922" s="74"/>
      <c r="BU922" s="74"/>
      <c r="BV922" s="74"/>
      <c r="BW922" s="74"/>
      <c r="BX922" s="74"/>
      <c r="BY922" s="74"/>
      <c r="BZ922" s="74"/>
      <c r="CA922" s="74"/>
      <c r="CB922" s="74"/>
      <c r="CC922" s="74"/>
      <c r="CD922" s="74"/>
      <c r="CE922" s="74"/>
      <c r="CF922" s="74"/>
      <c r="CG922" s="74"/>
      <c r="CH922" s="74"/>
      <c r="CI922" s="74"/>
      <c r="CJ922" s="74"/>
      <c r="CK922" s="74"/>
      <c r="CL922" s="74"/>
      <c r="CM922" s="74"/>
      <c r="CN922" s="74"/>
      <c r="CO922" s="74"/>
      <c r="CP922" s="74"/>
      <c r="CQ922" s="74"/>
      <c r="CR922" s="74"/>
      <c r="CS922" s="74"/>
      <c r="CT922" s="74"/>
      <c r="CU922" s="74"/>
      <c r="CV922" s="74"/>
      <c r="CW922" s="74"/>
      <c r="CX922" s="74"/>
      <c r="CY922" s="74"/>
      <c r="CZ922" s="74"/>
      <c r="DA922" s="74"/>
      <c r="DB922" s="74"/>
      <c r="DC922" s="74"/>
      <c r="DD922" s="74"/>
      <c r="DE922" s="74"/>
      <c r="DF922" s="74"/>
      <c r="DG922" s="74"/>
      <c r="DH922" s="74"/>
      <c r="DI922" s="74"/>
      <c r="DJ922" s="74"/>
      <c r="DK922" s="74"/>
      <c r="DL922" s="74"/>
      <c r="DM922" s="74"/>
      <c r="DN922" s="74"/>
      <c r="DO922" s="74"/>
      <c r="DP922" s="74"/>
      <c r="DQ922" s="74"/>
      <c r="DR922" s="74"/>
      <c r="DS922" s="74"/>
      <c r="DT922" s="74"/>
      <c r="DU922" s="74"/>
      <c r="DV922" s="74"/>
      <c r="DW922" s="74"/>
      <c r="DX922" s="74"/>
      <c r="DY922" s="74"/>
      <c r="DZ922" s="74"/>
      <c r="EA922" s="74"/>
      <c r="EB922" s="74"/>
      <c r="EC922" s="74"/>
      <c r="ED922" s="74"/>
      <c r="EE922" s="74"/>
      <c r="EF922" s="74"/>
      <c r="EG922" s="74"/>
      <c r="EH922" s="74"/>
      <c r="EI922" s="74"/>
      <c r="EJ922" s="74"/>
      <c r="EK922" s="74"/>
      <c r="EL922" s="74"/>
      <c r="EM922" s="74"/>
      <c r="EN922" s="74"/>
      <c r="EO922" s="74"/>
      <c r="EP922" s="74"/>
      <c r="EQ922" s="74"/>
      <c r="ER922" s="74"/>
      <c r="ES922" s="74"/>
      <c r="ET922" s="74"/>
      <c r="EU922" s="74"/>
      <c r="EV922" s="74"/>
      <c r="EW922" s="74"/>
      <c r="EX922" s="74"/>
      <c r="EY922" s="74"/>
      <c r="EZ922" s="74"/>
      <c r="FA922" s="74"/>
    </row>
    <row r="923" spans="1:157" ht="63">
      <c r="B923" s="154" t="s">
        <v>1587</v>
      </c>
      <c r="C923" s="179" t="s">
        <v>790</v>
      </c>
      <c r="D923" s="180" t="s">
        <v>667</v>
      </c>
      <c r="E923" s="175" t="s">
        <v>21</v>
      </c>
      <c r="F923" s="202"/>
      <c r="G923" s="174"/>
      <c r="H923" s="178">
        <f>SUM(H924:H929)</f>
        <v>4.1605000000000008</v>
      </c>
    </row>
    <row r="924" spans="1:157" ht="30">
      <c r="B924" s="161" t="s">
        <v>2226</v>
      </c>
      <c r="C924" s="216" t="s">
        <v>604</v>
      </c>
      <c r="D924" s="95" t="s">
        <v>605</v>
      </c>
      <c r="E924" s="261" t="s">
        <v>261</v>
      </c>
      <c r="F924" s="223">
        <v>0.08</v>
      </c>
      <c r="G924" s="95">
        <v>12.89</v>
      </c>
      <c r="H924" s="268">
        <f t="shared" ref="H924:H929" si="56">F924*G924</f>
        <v>1.0312000000000001</v>
      </c>
    </row>
    <row r="925" spans="1:157">
      <c r="B925" s="161" t="s">
        <v>2227</v>
      </c>
      <c r="C925" s="216" t="s">
        <v>606</v>
      </c>
      <c r="D925" s="95" t="s">
        <v>607</v>
      </c>
      <c r="E925" s="261" t="s">
        <v>261</v>
      </c>
      <c r="F925" s="223">
        <v>0.08</v>
      </c>
      <c r="G925" s="95">
        <v>15.72</v>
      </c>
      <c r="H925" s="268">
        <f t="shared" si="56"/>
        <v>1.2576000000000001</v>
      </c>
    </row>
    <row r="926" spans="1:157" ht="30">
      <c r="B926" s="161" t="s">
        <v>2228</v>
      </c>
      <c r="C926" s="216" t="s">
        <v>668</v>
      </c>
      <c r="D926" s="95" t="s">
        <v>669</v>
      </c>
      <c r="E926" s="261" t="s">
        <v>21</v>
      </c>
      <c r="F926" s="223">
        <v>1</v>
      </c>
      <c r="G926" s="95">
        <v>0.99</v>
      </c>
      <c r="H926" s="268">
        <f t="shared" si="56"/>
        <v>0.99</v>
      </c>
    </row>
    <row r="927" spans="1:157">
      <c r="B927" s="161" t="s">
        <v>2229</v>
      </c>
      <c r="C927" s="216" t="s">
        <v>554</v>
      </c>
      <c r="D927" s="95" t="s">
        <v>555</v>
      </c>
      <c r="E927" s="261" t="s">
        <v>21</v>
      </c>
      <c r="F927" s="223">
        <v>8.0000000000000002E-3</v>
      </c>
      <c r="G927" s="95">
        <v>0.4</v>
      </c>
      <c r="H927" s="268">
        <f t="shared" si="56"/>
        <v>3.2000000000000002E-3</v>
      </c>
    </row>
    <row r="928" spans="1:157">
      <c r="B928" s="161" t="s">
        <v>2230</v>
      </c>
      <c r="C928" s="216" t="s">
        <v>670</v>
      </c>
      <c r="D928" s="95" t="s">
        <v>671</v>
      </c>
      <c r="E928" s="261" t="s">
        <v>21</v>
      </c>
      <c r="F928" s="223">
        <v>0.04</v>
      </c>
      <c r="G928" s="95">
        <v>13.04</v>
      </c>
      <c r="H928" s="268">
        <f t="shared" si="56"/>
        <v>0.52159999999999995</v>
      </c>
    </row>
    <row r="929" spans="1:157" ht="15.75" thickBot="1">
      <c r="B929" s="161" t="s">
        <v>2231</v>
      </c>
      <c r="C929" s="217" t="s">
        <v>624</v>
      </c>
      <c r="D929" s="121" t="s">
        <v>625</v>
      </c>
      <c r="E929" s="265" t="s">
        <v>21</v>
      </c>
      <c r="F929" s="224">
        <v>0.01</v>
      </c>
      <c r="G929" s="121">
        <v>35.69</v>
      </c>
      <c r="H929" s="269">
        <f t="shared" si="56"/>
        <v>0.3569</v>
      </c>
    </row>
    <row r="930" spans="1:157" s="172" customFormat="1" ht="15.75" thickBot="1">
      <c r="A930" s="165"/>
      <c r="B930" s="166"/>
      <c r="C930" s="183"/>
      <c r="D930" s="168"/>
      <c r="E930" s="169"/>
      <c r="F930" s="170"/>
      <c r="G930" s="171"/>
      <c r="H930" s="171"/>
      <c r="I930" s="74"/>
      <c r="J930" s="74"/>
      <c r="K930" s="74"/>
      <c r="L930" s="74"/>
      <c r="M930" s="74"/>
      <c r="N930" s="74"/>
      <c r="O930" s="74"/>
      <c r="P930" s="74"/>
      <c r="Q930" s="74"/>
      <c r="R930" s="74"/>
      <c r="S930" s="74"/>
      <c r="T930" s="74"/>
      <c r="U930" s="74"/>
      <c r="V930" s="74"/>
      <c r="W930" s="74"/>
      <c r="X930" s="74"/>
      <c r="Y930" s="74"/>
      <c r="Z930" s="74"/>
      <c r="AA930" s="74"/>
      <c r="AB930" s="74"/>
      <c r="AC930" s="74"/>
      <c r="AD930" s="74"/>
      <c r="AE930" s="74"/>
      <c r="AF930" s="74"/>
      <c r="AG930" s="74"/>
      <c r="AH930" s="74"/>
      <c r="AI930" s="74"/>
      <c r="AJ930" s="74"/>
      <c r="AK930" s="74"/>
      <c r="AL930" s="74"/>
      <c r="AM930" s="74"/>
      <c r="AN930" s="74"/>
      <c r="AO930" s="74"/>
      <c r="AP930" s="74"/>
      <c r="AQ930" s="74"/>
      <c r="AR930" s="74"/>
      <c r="AS930" s="74"/>
      <c r="AT930" s="74"/>
      <c r="AU930" s="74"/>
      <c r="AV930" s="74"/>
      <c r="AW930" s="74"/>
      <c r="AX930" s="74"/>
      <c r="AY930" s="74"/>
      <c r="AZ930" s="74"/>
      <c r="BA930" s="74"/>
      <c r="BB930" s="74"/>
      <c r="BC930" s="74"/>
      <c r="BD930" s="74"/>
      <c r="BE930" s="74"/>
      <c r="BF930" s="74"/>
      <c r="BG930" s="74"/>
      <c r="BH930" s="74"/>
      <c r="BI930" s="74"/>
      <c r="BJ930" s="74"/>
      <c r="BK930" s="74"/>
      <c r="BL930" s="74"/>
      <c r="BM930" s="74"/>
      <c r="BN930" s="74"/>
      <c r="BO930" s="74"/>
      <c r="BP930" s="74"/>
      <c r="BQ930" s="74"/>
      <c r="BR930" s="74"/>
      <c r="BS930" s="74"/>
      <c r="BT930" s="74"/>
      <c r="BU930" s="74"/>
      <c r="BV930" s="74"/>
      <c r="BW930" s="74"/>
      <c r="BX930" s="74"/>
      <c r="BY930" s="74"/>
      <c r="BZ930" s="74"/>
      <c r="CA930" s="74"/>
      <c r="CB930" s="74"/>
      <c r="CC930" s="74"/>
      <c r="CD930" s="74"/>
      <c r="CE930" s="74"/>
      <c r="CF930" s="74"/>
      <c r="CG930" s="74"/>
      <c r="CH930" s="74"/>
      <c r="CI930" s="74"/>
      <c r="CJ930" s="74"/>
      <c r="CK930" s="74"/>
      <c r="CL930" s="74"/>
      <c r="CM930" s="74"/>
      <c r="CN930" s="74"/>
      <c r="CO930" s="74"/>
      <c r="CP930" s="74"/>
      <c r="CQ930" s="74"/>
      <c r="CR930" s="74"/>
      <c r="CS930" s="74"/>
      <c r="CT930" s="74"/>
      <c r="CU930" s="74"/>
      <c r="CV930" s="74"/>
      <c r="CW930" s="74"/>
      <c r="CX930" s="74"/>
      <c r="CY930" s="74"/>
      <c r="CZ930" s="74"/>
      <c r="DA930" s="74"/>
      <c r="DB930" s="74"/>
      <c r="DC930" s="74"/>
      <c r="DD930" s="74"/>
      <c r="DE930" s="74"/>
      <c r="DF930" s="74"/>
      <c r="DG930" s="74"/>
      <c r="DH930" s="74"/>
      <c r="DI930" s="74"/>
      <c r="DJ930" s="74"/>
      <c r="DK930" s="74"/>
      <c r="DL930" s="74"/>
      <c r="DM930" s="74"/>
      <c r="DN930" s="74"/>
      <c r="DO930" s="74"/>
      <c r="DP930" s="74"/>
      <c r="DQ930" s="74"/>
      <c r="DR930" s="74"/>
      <c r="DS930" s="74"/>
      <c r="DT930" s="74"/>
      <c r="DU930" s="74"/>
      <c r="DV930" s="74"/>
      <c r="DW930" s="74"/>
      <c r="DX930" s="74"/>
      <c r="DY930" s="74"/>
      <c r="DZ930" s="74"/>
      <c r="EA930" s="74"/>
      <c r="EB930" s="74"/>
      <c r="EC930" s="74"/>
      <c r="ED930" s="74"/>
      <c r="EE930" s="74"/>
      <c r="EF930" s="74"/>
      <c r="EG930" s="74"/>
      <c r="EH930" s="74"/>
      <c r="EI930" s="74"/>
      <c r="EJ930" s="74"/>
      <c r="EK930" s="74"/>
      <c r="EL930" s="74"/>
      <c r="EM930" s="74"/>
      <c r="EN930" s="74"/>
      <c r="EO930" s="74"/>
      <c r="EP930" s="74"/>
      <c r="EQ930" s="74"/>
      <c r="ER930" s="74"/>
      <c r="ES930" s="74"/>
      <c r="ET930" s="74"/>
      <c r="EU930" s="74"/>
      <c r="EV930" s="74"/>
      <c r="EW930" s="74"/>
      <c r="EX930" s="74"/>
      <c r="EY930" s="74"/>
      <c r="EZ930" s="74"/>
      <c r="FA930" s="74"/>
    </row>
    <row r="931" spans="1:157" ht="47.25">
      <c r="B931" s="154" t="s">
        <v>1588</v>
      </c>
      <c r="C931" s="179" t="s">
        <v>305</v>
      </c>
      <c r="D931" s="180" t="s">
        <v>306</v>
      </c>
      <c r="E931" s="175" t="s">
        <v>30</v>
      </c>
      <c r="F931" s="202"/>
      <c r="G931" s="174"/>
      <c r="H931" s="178">
        <f>SUM(H932:H935)</f>
        <v>11.951499999999999</v>
      </c>
    </row>
    <row r="932" spans="1:157" ht="30">
      <c r="B932" s="161" t="s">
        <v>2232</v>
      </c>
      <c r="C932" s="216" t="s">
        <v>604</v>
      </c>
      <c r="D932" s="95" t="s">
        <v>605</v>
      </c>
      <c r="E932" s="261" t="s">
        <v>261</v>
      </c>
      <c r="F932" s="223">
        <v>0.3</v>
      </c>
      <c r="G932" s="95">
        <v>12.89</v>
      </c>
      <c r="H932" s="268">
        <f>G932*F932</f>
        <v>3.867</v>
      </c>
    </row>
    <row r="933" spans="1:157">
      <c r="B933" s="161" t="s">
        <v>2233</v>
      </c>
      <c r="C933" s="216" t="s">
        <v>606</v>
      </c>
      <c r="D933" s="95" t="s">
        <v>607</v>
      </c>
      <c r="E933" s="261" t="s">
        <v>261</v>
      </c>
      <c r="F933" s="223">
        <v>0.3</v>
      </c>
      <c r="G933" s="95">
        <v>15.72</v>
      </c>
      <c r="H933" s="268">
        <f>G933*F933</f>
        <v>4.7160000000000002</v>
      </c>
    </row>
    <row r="934" spans="1:157">
      <c r="B934" s="161" t="s">
        <v>2234</v>
      </c>
      <c r="C934" s="216" t="s">
        <v>554</v>
      </c>
      <c r="D934" s="95" t="s">
        <v>555</v>
      </c>
      <c r="E934" s="261" t="s">
        <v>21</v>
      </c>
      <c r="F934" s="223">
        <v>0.1</v>
      </c>
      <c r="G934" s="95">
        <v>0.4</v>
      </c>
      <c r="H934" s="268">
        <f>G934*F934</f>
        <v>4.0000000000000008E-2</v>
      </c>
    </row>
    <row r="935" spans="1:157" ht="15.75" thickBot="1">
      <c r="B935" s="161" t="s">
        <v>2235</v>
      </c>
      <c r="C935" s="217" t="s">
        <v>791</v>
      </c>
      <c r="D935" s="121" t="s">
        <v>792</v>
      </c>
      <c r="E935" s="265" t="s">
        <v>30</v>
      </c>
      <c r="F935" s="224">
        <v>1.05</v>
      </c>
      <c r="G935" s="121">
        <v>3.17</v>
      </c>
      <c r="H935" s="269">
        <f>G935*F935</f>
        <v>3.3285</v>
      </c>
    </row>
    <row r="936" spans="1:157" s="172" customFormat="1" ht="15.75" thickBot="1">
      <c r="A936" s="165"/>
      <c r="B936" s="166"/>
      <c r="C936" s="183"/>
      <c r="D936" s="168"/>
      <c r="E936" s="169"/>
      <c r="F936" s="170"/>
      <c r="G936" s="171"/>
      <c r="H936" s="171"/>
      <c r="I936" s="74"/>
      <c r="J936" s="74"/>
      <c r="K936" s="74"/>
      <c r="L936" s="74"/>
      <c r="M936" s="74"/>
      <c r="N936" s="74"/>
      <c r="O936" s="74"/>
      <c r="P936" s="74"/>
      <c r="Q936" s="74"/>
      <c r="R936" s="74"/>
      <c r="S936" s="74"/>
      <c r="T936" s="74"/>
      <c r="U936" s="74"/>
      <c r="V936" s="74"/>
      <c r="W936" s="74"/>
      <c r="X936" s="74"/>
      <c r="Y936" s="74"/>
      <c r="Z936" s="74"/>
      <c r="AA936" s="74"/>
      <c r="AB936" s="74"/>
      <c r="AC936" s="74"/>
      <c r="AD936" s="74"/>
      <c r="AE936" s="74"/>
      <c r="AF936" s="74"/>
      <c r="AG936" s="74"/>
      <c r="AH936" s="74"/>
      <c r="AI936" s="74"/>
      <c r="AJ936" s="74"/>
      <c r="AK936" s="74"/>
      <c r="AL936" s="74"/>
      <c r="AM936" s="74"/>
      <c r="AN936" s="74"/>
      <c r="AO936" s="74"/>
      <c r="AP936" s="74"/>
      <c r="AQ936" s="74"/>
      <c r="AR936" s="74"/>
      <c r="AS936" s="74"/>
      <c r="AT936" s="74"/>
      <c r="AU936" s="74"/>
      <c r="AV936" s="74"/>
      <c r="AW936" s="74"/>
      <c r="AX936" s="74"/>
      <c r="AY936" s="74"/>
      <c r="AZ936" s="74"/>
      <c r="BA936" s="74"/>
      <c r="BB936" s="74"/>
      <c r="BC936" s="74"/>
      <c r="BD936" s="74"/>
      <c r="BE936" s="74"/>
      <c r="BF936" s="74"/>
      <c r="BG936" s="74"/>
      <c r="BH936" s="74"/>
      <c r="BI936" s="74"/>
      <c r="BJ936" s="74"/>
      <c r="BK936" s="74"/>
      <c r="BL936" s="74"/>
      <c r="BM936" s="74"/>
      <c r="BN936" s="74"/>
      <c r="BO936" s="74"/>
      <c r="BP936" s="74"/>
      <c r="BQ936" s="74"/>
      <c r="BR936" s="74"/>
      <c r="BS936" s="74"/>
      <c r="BT936" s="74"/>
      <c r="BU936" s="74"/>
      <c r="BV936" s="74"/>
      <c r="BW936" s="74"/>
      <c r="BX936" s="74"/>
      <c r="BY936" s="74"/>
      <c r="BZ936" s="74"/>
      <c r="CA936" s="74"/>
      <c r="CB936" s="74"/>
      <c r="CC936" s="74"/>
      <c r="CD936" s="74"/>
      <c r="CE936" s="74"/>
      <c r="CF936" s="74"/>
      <c r="CG936" s="74"/>
      <c r="CH936" s="74"/>
      <c r="CI936" s="74"/>
      <c r="CJ936" s="74"/>
      <c r="CK936" s="74"/>
      <c r="CL936" s="74"/>
      <c r="CM936" s="74"/>
      <c r="CN936" s="74"/>
      <c r="CO936" s="74"/>
      <c r="CP936" s="74"/>
      <c r="CQ936" s="74"/>
      <c r="CR936" s="74"/>
      <c r="CS936" s="74"/>
      <c r="CT936" s="74"/>
      <c r="CU936" s="74"/>
      <c r="CV936" s="74"/>
      <c r="CW936" s="74"/>
      <c r="CX936" s="74"/>
      <c r="CY936" s="74"/>
      <c r="CZ936" s="74"/>
      <c r="DA936" s="74"/>
      <c r="DB936" s="74"/>
      <c r="DC936" s="74"/>
      <c r="DD936" s="74"/>
      <c r="DE936" s="74"/>
      <c r="DF936" s="74"/>
      <c r="DG936" s="74"/>
      <c r="DH936" s="74"/>
      <c r="DI936" s="74"/>
      <c r="DJ936" s="74"/>
      <c r="DK936" s="74"/>
      <c r="DL936" s="74"/>
      <c r="DM936" s="74"/>
      <c r="DN936" s="74"/>
      <c r="DO936" s="74"/>
      <c r="DP936" s="74"/>
      <c r="DQ936" s="74"/>
      <c r="DR936" s="74"/>
      <c r="DS936" s="74"/>
      <c r="DT936" s="74"/>
      <c r="DU936" s="74"/>
      <c r="DV936" s="74"/>
      <c r="DW936" s="74"/>
      <c r="DX936" s="74"/>
      <c r="DY936" s="74"/>
      <c r="DZ936" s="74"/>
      <c r="EA936" s="74"/>
      <c r="EB936" s="74"/>
      <c r="EC936" s="74"/>
      <c r="ED936" s="74"/>
      <c r="EE936" s="74"/>
      <c r="EF936" s="74"/>
      <c r="EG936" s="74"/>
      <c r="EH936" s="74"/>
      <c r="EI936" s="74"/>
      <c r="EJ936" s="74"/>
      <c r="EK936" s="74"/>
      <c r="EL936" s="74"/>
      <c r="EM936" s="74"/>
      <c r="EN936" s="74"/>
      <c r="EO936" s="74"/>
      <c r="EP936" s="74"/>
      <c r="EQ936" s="74"/>
      <c r="ER936" s="74"/>
      <c r="ES936" s="74"/>
      <c r="ET936" s="74"/>
      <c r="EU936" s="74"/>
      <c r="EV936" s="74"/>
      <c r="EW936" s="74"/>
      <c r="EX936" s="74"/>
      <c r="EY936" s="74"/>
      <c r="EZ936" s="74"/>
      <c r="FA936" s="74"/>
    </row>
    <row r="937" spans="1:157" ht="47.25">
      <c r="B937" s="154" t="s">
        <v>1589</v>
      </c>
      <c r="C937" s="179" t="s">
        <v>307</v>
      </c>
      <c r="D937" s="180" t="s">
        <v>308</v>
      </c>
      <c r="E937" s="175" t="s">
        <v>30</v>
      </c>
      <c r="F937" s="202"/>
      <c r="G937" s="174"/>
      <c r="H937" s="178">
        <f>SUM(H938:H943)</f>
        <v>17.660227000000003</v>
      </c>
    </row>
    <row r="938" spans="1:157" ht="30">
      <c r="B938" s="161" t="s">
        <v>2236</v>
      </c>
      <c r="C938" s="216" t="s">
        <v>604</v>
      </c>
      <c r="D938" s="95" t="s">
        <v>605</v>
      </c>
      <c r="E938" s="261" t="s">
        <v>261</v>
      </c>
      <c r="F938" s="223">
        <v>0.38</v>
      </c>
      <c r="G938" s="95">
        <v>12.89</v>
      </c>
      <c r="H938" s="268">
        <f t="shared" ref="H938:H943" si="57">F938*G938</f>
        <v>4.8982000000000001</v>
      </c>
    </row>
    <row r="939" spans="1:157">
      <c r="B939" s="161" t="s">
        <v>2237</v>
      </c>
      <c r="C939" s="216" t="s">
        <v>606</v>
      </c>
      <c r="D939" s="95" t="s">
        <v>607</v>
      </c>
      <c r="E939" s="261" t="s">
        <v>261</v>
      </c>
      <c r="F939" s="223">
        <v>0.38</v>
      </c>
      <c r="G939" s="95">
        <v>15.72</v>
      </c>
      <c r="H939" s="268">
        <f t="shared" si="57"/>
        <v>5.9736000000000002</v>
      </c>
    </row>
    <row r="940" spans="1:157">
      <c r="B940" s="161" t="s">
        <v>2238</v>
      </c>
      <c r="C940" s="216" t="s">
        <v>622</v>
      </c>
      <c r="D940" s="95" t="s">
        <v>623</v>
      </c>
      <c r="E940" s="261" t="s">
        <v>21</v>
      </c>
      <c r="F940" s="223">
        <v>1.0800000000000001E-2</v>
      </c>
      <c r="G940" s="95">
        <v>41.1</v>
      </c>
      <c r="H940" s="268">
        <f t="shared" si="57"/>
        <v>0.44388000000000005</v>
      </c>
    </row>
    <row r="941" spans="1:157">
      <c r="B941" s="161" t="s">
        <v>2239</v>
      </c>
      <c r="C941" s="216" t="s">
        <v>554</v>
      </c>
      <c r="D941" s="95" t="s">
        <v>555</v>
      </c>
      <c r="E941" s="261" t="s">
        <v>21</v>
      </c>
      <c r="F941" s="223">
        <v>0.127</v>
      </c>
      <c r="G941" s="95">
        <v>0.4</v>
      </c>
      <c r="H941" s="268">
        <f t="shared" si="57"/>
        <v>5.0800000000000005E-2</v>
      </c>
    </row>
    <row r="942" spans="1:157">
      <c r="B942" s="161" t="s">
        <v>2240</v>
      </c>
      <c r="C942" s="216" t="s">
        <v>793</v>
      </c>
      <c r="D942" s="95" t="s">
        <v>794</v>
      </c>
      <c r="E942" s="261" t="s">
        <v>30</v>
      </c>
      <c r="F942" s="223">
        <v>1.05</v>
      </c>
      <c r="G942" s="95">
        <v>5.44</v>
      </c>
      <c r="H942" s="268">
        <f t="shared" si="57"/>
        <v>5.7120000000000006</v>
      </c>
    </row>
    <row r="943" spans="1:157" ht="15.75" thickBot="1">
      <c r="B943" s="161" t="s">
        <v>2241</v>
      </c>
      <c r="C943" s="217" t="s">
        <v>624</v>
      </c>
      <c r="D943" s="121" t="s">
        <v>625</v>
      </c>
      <c r="E943" s="265" t="s">
        <v>21</v>
      </c>
      <c r="F943" s="224">
        <v>1.6299999999999999E-2</v>
      </c>
      <c r="G943" s="121">
        <v>35.69</v>
      </c>
      <c r="H943" s="269">
        <f t="shared" si="57"/>
        <v>0.5817469999999999</v>
      </c>
    </row>
    <row r="944" spans="1:157" s="172" customFormat="1" ht="15.75" thickBot="1">
      <c r="A944" s="165"/>
      <c r="B944" s="166"/>
      <c r="C944" s="197"/>
      <c r="D944" s="168"/>
      <c r="E944" s="197"/>
      <c r="F944" s="266"/>
      <c r="G944" s="168"/>
      <c r="H944" s="197"/>
      <c r="I944" s="74"/>
      <c r="J944" s="74"/>
      <c r="K944" s="74"/>
      <c r="L944" s="74"/>
      <c r="M944" s="74"/>
      <c r="N944" s="74"/>
      <c r="O944" s="74"/>
      <c r="P944" s="74"/>
      <c r="Q944" s="74"/>
      <c r="R944" s="74"/>
      <c r="S944" s="74"/>
      <c r="T944" s="74"/>
      <c r="U944" s="74"/>
      <c r="V944" s="74"/>
      <c r="W944" s="74"/>
      <c r="X944" s="74"/>
      <c r="Y944" s="74"/>
      <c r="Z944" s="74"/>
      <c r="AA944" s="74"/>
      <c r="AB944" s="74"/>
      <c r="AC944" s="74"/>
      <c r="AD944" s="74"/>
      <c r="AE944" s="74"/>
      <c r="AF944" s="74"/>
      <c r="AG944" s="74"/>
      <c r="AH944" s="74"/>
      <c r="AI944" s="74"/>
      <c r="AJ944" s="74"/>
      <c r="AK944" s="74"/>
      <c r="AL944" s="74"/>
      <c r="AM944" s="74"/>
      <c r="AN944" s="74"/>
      <c r="AO944" s="74"/>
      <c r="AP944" s="74"/>
      <c r="AQ944" s="74"/>
      <c r="AR944" s="74"/>
      <c r="AS944" s="74"/>
      <c r="AT944" s="74"/>
      <c r="AU944" s="74"/>
      <c r="AV944" s="74"/>
      <c r="AW944" s="74"/>
      <c r="AX944" s="74"/>
      <c r="AY944" s="74"/>
      <c r="AZ944" s="74"/>
      <c r="BA944" s="74"/>
      <c r="BB944" s="74"/>
      <c r="BC944" s="74"/>
      <c r="BD944" s="74"/>
      <c r="BE944" s="74"/>
      <c r="BF944" s="74"/>
      <c r="BG944" s="74"/>
      <c r="BH944" s="74"/>
      <c r="BI944" s="74"/>
      <c r="BJ944" s="74"/>
      <c r="BK944" s="74"/>
      <c r="BL944" s="74"/>
      <c r="BM944" s="74"/>
      <c r="BN944" s="74"/>
      <c r="BO944" s="74"/>
      <c r="BP944" s="74"/>
      <c r="BQ944" s="74"/>
      <c r="BR944" s="74"/>
      <c r="BS944" s="74"/>
      <c r="BT944" s="74"/>
      <c r="BU944" s="74"/>
      <c r="BV944" s="74"/>
      <c r="BW944" s="74"/>
      <c r="BX944" s="74"/>
      <c r="BY944" s="74"/>
      <c r="BZ944" s="74"/>
      <c r="CA944" s="74"/>
      <c r="CB944" s="74"/>
      <c r="CC944" s="74"/>
      <c r="CD944" s="74"/>
      <c r="CE944" s="74"/>
      <c r="CF944" s="74"/>
      <c r="CG944" s="74"/>
      <c r="CH944" s="74"/>
      <c r="CI944" s="74"/>
      <c r="CJ944" s="74"/>
      <c r="CK944" s="74"/>
      <c r="CL944" s="74"/>
      <c r="CM944" s="74"/>
      <c r="CN944" s="74"/>
      <c r="CO944" s="74"/>
      <c r="CP944" s="74"/>
      <c r="CQ944" s="74"/>
      <c r="CR944" s="74"/>
      <c r="CS944" s="74"/>
      <c r="CT944" s="74"/>
      <c r="CU944" s="74"/>
      <c r="CV944" s="74"/>
      <c r="CW944" s="74"/>
      <c r="CX944" s="74"/>
      <c r="CY944" s="74"/>
      <c r="CZ944" s="74"/>
      <c r="DA944" s="74"/>
      <c r="DB944" s="74"/>
      <c r="DC944" s="74"/>
      <c r="DD944" s="74"/>
      <c r="DE944" s="74"/>
      <c r="DF944" s="74"/>
      <c r="DG944" s="74"/>
      <c r="DH944" s="74"/>
      <c r="DI944" s="74"/>
      <c r="DJ944" s="74"/>
      <c r="DK944" s="74"/>
      <c r="DL944" s="74"/>
      <c r="DM944" s="74"/>
      <c r="DN944" s="74"/>
      <c r="DO944" s="74"/>
      <c r="DP944" s="74"/>
      <c r="DQ944" s="74"/>
      <c r="DR944" s="74"/>
      <c r="DS944" s="74"/>
      <c r="DT944" s="74"/>
      <c r="DU944" s="74"/>
      <c r="DV944" s="74"/>
      <c r="DW944" s="74"/>
      <c r="DX944" s="74"/>
      <c r="DY944" s="74"/>
      <c r="DZ944" s="74"/>
      <c r="EA944" s="74"/>
      <c r="EB944" s="74"/>
      <c r="EC944" s="74"/>
      <c r="ED944" s="74"/>
      <c r="EE944" s="74"/>
      <c r="EF944" s="74"/>
      <c r="EG944" s="74"/>
      <c r="EH944" s="74"/>
      <c r="EI944" s="74"/>
      <c r="EJ944" s="74"/>
      <c r="EK944" s="74"/>
      <c r="EL944" s="74"/>
      <c r="EM944" s="74"/>
      <c r="EN944" s="74"/>
      <c r="EO944" s="74"/>
      <c r="EP944" s="74"/>
      <c r="EQ944" s="74"/>
      <c r="ER944" s="74"/>
      <c r="ES944" s="74"/>
      <c r="ET944" s="74"/>
      <c r="EU944" s="74"/>
      <c r="EV944" s="74"/>
      <c r="EW944" s="74"/>
      <c r="EX944" s="74"/>
      <c r="EY944" s="74"/>
      <c r="EZ944" s="74"/>
      <c r="FA944" s="74"/>
    </row>
    <row r="945" spans="1:157" ht="47.25">
      <c r="B945" s="154" t="s">
        <v>1590</v>
      </c>
      <c r="C945" s="179" t="s">
        <v>795</v>
      </c>
      <c r="D945" s="180" t="s">
        <v>796</v>
      </c>
      <c r="E945" s="175" t="s">
        <v>30</v>
      </c>
      <c r="F945" s="202"/>
      <c r="G945" s="174"/>
      <c r="H945" s="178">
        <f>SUM(H946:H951)</f>
        <v>26.224135000000004</v>
      </c>
    </row>
    <row r="946" spans="1:157" ht="30">
      <c r="B946" s="161" t="s">
        <v>2242</v>
      </c>
      <c r="C946" s="216" t="s">
        <v>604</v>
      </c>
      <c r="D946" s="95" t="s">
        <v>605</v>
      </c>
      <c r="E946" s="261" t="s">
        <v>261</v>
      </c>
      <c r="F946" s="223">
        <v>0.56000000000000005</v>
      </c>
      <c r="G946" s="95">
        <v>12.89</v>
      </c>
      <c r="H946" s="268">
        <f t="shared" ref="H946:H951" si="58">G946*F946</f>
        <v>7.2184000000000008</v>
      </c>
    </row>
    <row r="947" spans="1:157">
      <c r="B947" s="161" t="s">
        <v>2243</v>
      </c>
      <c r="C947" s="216" t="s">
        <v>606</v>
      </c>
      <c r="D947" s="95" t="s">
        <v>607</v>
      </c>
      <c r="E947" s="261" t="s">
        <v>261</v>
      </c>
      <c r="F947" s="223">
        <v>0.56000000000000005</v>
      </c>
      <c r="G947" s="95">
        <v>15.72</v>
      </c>
      <c r="H947" s="268">
        <f t="shared" si="58"/>
        <v>8.8032000000000004</v>
      </c>
    </row>
    <row r="948" spans="1:157">
      <c r="B948" s="161" t="s">
        <v>2244</v>
      </c>
      <c r="C948" s="216" t="s">
        <v>622</v>
      </c>
      <c r="D948" s="95" t="s">
        <v>623</v>
      </c>
      <c r="E948" s="261" t="s">
        <v>21</v>
      </c>
      <c r="F948" s="223">
        <v>2.47E-2</v>
      </c>
      <c r="G948" s="95">
        <v>41.1</v>
      </c>
      <c r="H948" s="268">
        <f t="shared" si="58"/>
        <v>1.0151700000000001</v>
      </c>
    </row>
    <row r="949" spans="1:157">
      <c r="B949" s="161" t="s">
        <v>2245</v>
      </c>
      <c r="C949" s="216" t="s">
        <v>554</v>
      </c>
      <c r="D949" s="95" t="s">
        <v>555</v>
      </c>
      <c r="E949" s="261" t="s">
        <v>21</v>
      </c>
      <c r="F949" s="223">
        <v>0.187</v>
      </c>
      <c r="G949" s="95">
        <v>0.4</v>
      </c>
      <c r="H949" s="268">
        <f t="shared" si="58"/>
        <v>7.4800000000000005E-2</v>
      </c>
    </row>
    <row r="950" spans="1:157">
      <c r="B950" s="161" t="s">
        <v>2246</v>
      </c>
      <c r="C950" s="216" t="s">
        <v>797</v>
      </c>
      <c r="D950" s="95" t="s">
        <v>798</v>
      </c>
      <c r="E950" s="261" t="s">
        <v>30</v>
      </c>
      <c r="F950" s="223">
        <v>1.05</v>
      </c>
      <c r="G950" s="95">
        <v>7.37</v>
      </c>
      <c r="H950" s="268">
        <f t="shared" si="58"/>
        <v>7.7385000000000002</v>
      </c>
    </row>
    <row r="951" spans="1:157" ht="15.75" thickBot="1">
      <c r="B951" s="161" t="s">
        <v>2247</v>
      </c>
      <c r="C951" s="217" t="s">
        <v>624</v>
      </c>
      <c r="D951" s="121" t="s">
        <v>625</v>
      </c>
      <c r="E951" s="265" t="s">
        <v>21</v>
      </c>
      <c r="F951" s="224">
        <v>3.85E-2</v>
      </c>
      <c r="G951" s="121">
        <v>35.69</v>
      </c>
      <c r="H951" s="269">
        <f t="shared" si="58"/>
        <v>1.3740649999999999</v>
      </c>
    </row>
    <row r="952" spans="1:157" s="172" customFormat="1" ht="15.75" thickBot="1">
      <c r="A952" s="165"/>
      <c r="B952" s="166"/>
      <c r="C952" s="183"/>
      <c r="D952" s="168"/>
      <c r="E952" s="169"/>
      <c r="F952" s="170"/>
      <c r="G952" s="171"/>
      <c r="H952" s="171"/>
      <c r="I952" s="74"/>
      <c r="J952" s="74"/>
      <c r="K952" s="74"/>
      <c r="L952" s="74"/>
      <c r="M952" s="74"/>
      <c r="N952" s="74"/>
      <c r="O952" s="74"/>
      <c r="P952" s="74"/>
      <c r="Q952" s="74"/>
      <c r="R952" s="74"/>
      <c r="S952" s="74"/>
      <c r="T952" s="74"/>
      <c r="U952" s="74"/>
      <c r="V952" s="74"/>
      <c r="W952" s="74"/>
      <c r="X952" s="74"/>
      <c r="Y952" s="74"/>
      <c r="Z952" s="74"/>
      <c r="AA952" s="74"/>
      <c r="AB952" s="74"/>
      <c r="AC952" s="74"/>
      <c r="AD952" s="74"/>
      <c r="AE952" s="74"/>
      <c r="AF952" s="74"/>
      <c r="AG952" s="74"/>
      <c r="AH952" s="74"/>
      <c r="AI952" s="74"/>
      <c r="AJ952" s="74"/>
      <c r="AK952" s="74"/>
      <c r="AL952" s="74"/>
      <c r="AM952" s="74"/>
      <c r="AN952" s="74"/>
      <c r="AO952" s="74"/>
      <c r="AP952" s="74"/>
      <c r="AQ952" s="74"/>
      <c r="AR952" s="74"/>
      <c r="AS952" s="74"/>
      <c r="AT952" s="74"/>
      <c r="AU952" s="74"/>
      <c r="AV952" s="74"/>
      <c r="AW952" s="74"/>
      <c r="AX952" s="74"/>
      <c r="AY952" s="74"/>
      <c r="AZ952" s="74"/>
      <c r="BA952" s="74"/>
      <c r="BB952" s="74"/>
      <c r="BC952" s="74"/>
      <c r="BD952" s="74"/>
      <c r="BE952" s="74"/>
      <c r="BF952" s="74"/>
      <c r="BG952" s="74"/>
      <c r="BH952" s="74"/>
      <c r="BI952" s="74"/>
      <c r="BJ952" s="74"/>
      <c r="BK952" s="74"/>
      <c r="BL952" s="74"/>
      <c r="BM952" s="74"/>
      <c r="BN952" s="74"/>
      <c r="BO952" s="74"/>
      <c r="BP952" s="74"/>
      <c r="BQ952" s="74"/>
      <c r="BR952" s="74"/>
      <c r="BS952" s="74"/>
      <c r="BT952" s="74"/>
      <c r="BU952" s="74"/>
      <c r="BV952" s="74"/>
      <c r="BW952" s="74"/>
      <c r="BX952" s="74"/>
      <c r="BY952" s="74"/>
      <c r="BZ952" s="74"/>
      <c r="CA952" s="74"/>
      <c r="CB952" s="74"/>
      <c r="CC952" s="74"/>
      <c r="CD952" s="74"/>
      <c r="CE952" s="74"/>
      <c r="CF952" s="74"/>
      <c r="CG952" s="74"/>
      <c r="CH952" s="74"/>
      <c r="CI952" s="74"/>
      <c r="CJ952" s="74"/>
      <c r="CK952" s="74"/>
      <c r="CL952" s="74"/>
      <c r="CM952" s="74"/>
      <c r="CN952" s="74"/>
      <c r="CO952" s="74"/>
      <c r="CP952" s="74"/>
      <c r="CQ952" s="74"/>
      <c r="CR952" s="74"/>
      <c r="CS952" s="74"/>
      <c r="CT952" s="74"/>
      <c r="CU952" s="74"/>
      <c r="CV952" s="74"/>
      <c r="CW952" s="74"/>
      <c r="CX952" s="74"/>
      <c r="CY952" s="74"/>
      <c r="CZ952" s="74"/>
      <c r="DA952" s="74"/>
      <c r="DB952" s="74"/>
      <c r="DC952" s="74"/>
      <c r="DD952" s="74"/>
      <c r="DE952" s="74"/>
      <c r="DF952" s="74"/>
      <c r="DG952" s="74"/>
      <c r="DH952" s="74"/>
      <c r="DI952" s="74"/>
      <c r="DJ952" s="74"/>
      <c r="DK952" s="74"/>
      <c r="DL952" s="74"/>
      <c r="DM952" s="74"/>
      <c r="DN952" s="74"/>
      <c r="DO952" s="74"/>
      <c r="DP952" s="74"/>
      <c r="DQ952" s="74"/>
      <c r="DR952" s="74"/>
      <c r="DS952" s="74"/>
      <c r="DT952" s="74"/>
      <c r="DU952" s="74"/>
      <c r="DV952" s="74"/>
      <c r="DW952" s="74"/>
      <c r="DX952" s="74"/>
      <c r="DY952" s="74"/>
      <c r="DZ952" s="74"/>
      <c r="EA952" s="74"/>
      <c r="EB952" s="74"/>
      <c r="EC952" s="74"/>
      <c r="ED952" s="74"/>
      <c r="EE952" s="74"/>
      <c r="EF952" s="74"/>
      <c r="EG952" s="74"/>
      <c r="EH952" s="74"/>
      <c r="EI952" s="74"/>
      <c r="EJ952" s="74"/>
      <c r="EK952" s="74"/>
      <c r="EL952" s="74"/>
      <c r="EM952" s="74"/>
      <c r="EN952" s="74"/>
      <c r="EO952" s="74"/>
      <c r="EP952" s="74"/>
      <c r="EQ952" s="74"/>
      <c r="ER952" s="74"/>
      <c r="ES952" s="74"/>
      <c r="ET952" s="74"/>
      <c r="EU952" s="74"/>
      <c r="EV952" s="74"/>
      <c r="EW952" s="74"/>
      <c r="EX952" s="74"/>
      <c r="EY952" s="74"/>
      <c r="EZ952" s="74"/>
      <c r="FA952" s="74"/>
    </row>
    <row r="953" spans="1:157" ht="47.25">
      <c r="B953" s="154" t="s">
        <v>1591</v>
      </c>
      <c r="C953" s="179" t="s">
        <v>309</v>
      </c>
      <c r="D953" s="180" t="s">
        <v>310</v>
      </c>
      <c r="E953" s="175" t="s">
        <v>30</v>
      </c>
      <c r="F953" s="202"/>
      <c r="G953" s="174"/>
      <c r="H953" s="178">
        <f>SUM(H954:H959)</f>
        <v>33.667046999999997</v>
      </c>
    </row>
    <row r="954" spans="1:157" ht="30">
      <c r="B954" s="161" t="s">
        <v>2248</v>
      </c>
      <c r="C954" s="216" t="s">
        <v>604</v>
      </c>
      <c r="D954" s="95" t="s">
        <v>605</v>
      </c>
      <c r="E954" s="261" t="s">
        <v>261</v>
      </c>
      <c r="F954" s="223">
        <v>0.74</v>
      </c>
      <c r="G954" s="95">
        <v>12.89</v>
      </c>
      <c r="H954" s="268">
        <f t="shared" ref="H954:H959" si="59">G954*F954</f>
        <v>9.5386000000000006</v>
      </c>
    </row>
    <row r="955" spans="1:157">
      <c r="B955" s="161" t="s">
        <v>2249</v>
      </c>
      <c r="C955" s="216" t="s">
        <v>606</v>
      </c>
      <c r="D955" s="95" t="s">
        <v>607</v>
      </c>
      <c r="E955" s="261" t="s">
        <v>261</v>
      </c>
      <c r="F955" s="223">
        <v>0.74</v>
      </c>
      <c r="G955" s="95">
        <v>15.72</v>
      </c>
      <c r="H955" s="268">
        <f t="shared" si="59"/>
        <v>11.6328</v>
      </c>
    </row>
    <row r="956" spans="1:157">
      <c r="B956" s="161" t="s">
        <v>2250</v>
      </c>
      <c r="C956" s="216" t="s">
        <v>622</v>
      </c>
      <c r="D956" s="95" t="s">
        <v>623</v>
      </c>
      <c r="E956" s="261" t="s">
        <v>21</v>
      </c>
      <c r="F956" s="223">
        <v>3.6299999999999999E-2</v>
      </c>
      <c r="G956" s="95">
        <v>41.1</v>
      </c>
      <c r="H956" s="268">
        <f t="shared" si="59"/>
        <v>1.49193</v>
      </c>
    </row>
    <row r="957" spans="1:157">
      <c r="B957" s="161" t="s">
        <v>2251</v>
      </c>
      <c r="C957" s="216" t="s">
        <v>554</v>
      </c>
      <c r="D957" s="95" t="s">
        <v>555</v>
      </c>
      <c r="E957" s="261" t="s">
        <v>21</v>
      </c>
      <c r="F957" s="223">
        <v>0.247</v>
      </c>
      <c r="G957" s="95">
        <v>0.4</v>
      </c>
      <c r="H957" s="268">
        <f t="shared" si="59"/>
        <v>9.8799999999999999E-2</v>
      </c>
    </row>
    <row r="958" spans="1:157">
      <c r="B958" s="161" t="s">
        <v>2252</v>
      </c>
      <c r="C958" s="216" t="s">
        <v>799</v>
      </c>
      <c r="D958" s="95" t="s">
        <v>800</v>
      </c>
      <c r="E958" s="261" t="s">
        <v>30</v>
      </c>
      <c r="F958" s="223">
        <v>1.05</v>
      </c>
      <c r="G958" s="95">
        <v>8.3699999999999992</v>
      </c>
      <c r="H958" s="268">
        <f t="shared" si="59"/>
        <v>8.7884999999999991</v>
      </c>
    </row>
    <row r="959" spans="1:157" ht="15.75" thickBot="1">
      <c r="B959" s="161" t="s">
        <v>2253</v>
      </c>
      <c r="C959" s="217" t="s">
        <v>624</v>
      </c>
      <c r="D959" s="121" t="s">
        <v>625</v>
      </c>
      <c r="E959" s="265" t="s">
        <v>21</v>
      </c>
      <c r="F959" s="224">
        <v>5.9299999999999999E-2</v>
      </c>
      <c r="G959" s="121">
        <v>35.69</v>
      </c>
      <c r="H959" s="269">
        <f t="shared" si="59"/>
        <v>2.1164169999999998</v>
      </c>
    </row>
    <row r="960" spans="1:157" s="172" customFormat="1" ht="15.75" thickBot="1">
      <c r="A960" s="165"/>
      <c r="B960" s="166"/>
      <c r="C960" s="183"/>
      <c r="D960" s="168"/>
      <c r="E960" s="169"/>
      <c r="F960" s="170"/>
      <c r="G960" s="171"/>
      <c r="H960" s="171"/>
      <c r="I960" s="74"/>
      <c r="J960" s="74"/>
      <c r="K960" s="74"/>
      <c r="L960" s="74"/>
      <c r="M960" s="74"/>
      <c r="N960" s="74"/>
      <c r="O960" s="74"/>
      <c r="P960" s="74"/>
      <c r="Q960" s="74"/>
      <c r="R960" s="74"/>
      <c r="S960" s="74"/>
      <c r="T960" s="74"/>
      <c r="U960" s="74"/>
      <c r="V960" s="74"/>
      <c r="W960" s="74"/>
      <c r="X960" s="74"/>
      <c r="Y960" s="74"/>
      <c r="Z960" s="74"/>
      <c r="AA960" s="74"/>
      <c r="AB960" s="74"/>
      <c r="AC960" s="74"/>
      <c r="AD960" s="74"/>
      <c r="AE960" s="74"/>
      <c r="AF960" s="74"/>
      <c r="AG960" s="74"/>
      <c r="AH960" s="74"/>
      <c r="AI960" s="74"/>
      <c r="AJ960" s="74"/>
      <c r="AK960" s="74"/>
      <c r="AL960" s="74"/>
      <c r="AM960" s="74"/>
      <c r="AN960" s="74"/>
      <c r="AO960" s="74"/>
      <c r="AP960" s="74"/>
      <c r="AQ960" s="74"/>
      <c r="AR960" s="74"/>
      <c r="AS960" s="74"/>
      <c r="AT960" s="74"/>
      <c r="AU960" s="74"/>
      <c r="AV960" s="74"/>
      <c r="AW960" s="74"/>
      <c r="AX960" s="74"/>
      <c r="AY960" s="74"/>
      <c r="AZ960" s="74"/>
      <c r="BA960" s="74"/>
      <c r="BB960" s="74"/>
      <c r="BC960" s="74"/>
      <c r="BD960" s="74"/>
      <c r="BE960" s="74"/>
      <c r="BF960" s="74"/>
      <c r="BG960" s="74"/>
      <c r="BH960" s="74"/>
      <c r="BI960" s="74"/>
      <c r="BJ960" s="74"/>
      <c r="BK960" s="74"/>
      <c r="BL960" s="74"/>
      <c r="BM960" s="74"/>
      <c r="BN960" s="74"/>
      <c r="BO960" s="74"/>
      <c r="BP960" s="74"/>
      <c r="BQ960" s="74"/>
      <c r="BR960" s="74"/>
      <c r="BS960" s="74"/>
      <c r="BT960" s="74"/>
      <c r="BU960" s="74"/>
      <c r="BV960" s="74"/>
      <c r="BW960" s="74"/>
      <c r="BX960" s="74"/>
      <c r="BY960" s="74"/>
      <c r="BZ960" s="74"/>
      <c r="CA960" s="74"/>
      <c r="CB960" s="74"/>
      <c r="CC960" s="74"/>
      <c r="CD960" s="74"/>
      <c r="CE960" s="74"/>
      <c r="CF960" s="74"/>
      <c r="CG960" s="74"/>
      <c r="CH960" s="74"/>
      <c r="CI960" s="74"/>
      <c r="CJ960" s="74"/>
      <c r="CK960" s="74"/>
      <c r="CL960" s="74"/>
      <c r="CM960" s="74"/>
      <c r="CN960" s="74"/>
      <c r="CO960" s="74"/>
      <c r="CP960" s="74"/>
      <c r="CQ960" s="74"/>
      <c r="CR960" s="74"/>
      <c r="CS960" s="74"/>
      <c r="CT960" s="74"/>
      <c r="CU960" s="74"/>
      <c r="CV960" s="74"/>
      <c r="CW960" s="74"/>
      <c r="CX960" s="74"/>
      <c r="CY960" s="74"/>
      <c r="CZ960" s="74"/>
      <c r="DA960" s="74"/>
      <c r="DB960" s="74"/>
      <c r="DC960" s="74"/>
      <c r="DD960" s="74"/>
      <c r="DE960" s="74"/>
      <c r="DF960" s="74"/>
      <c r="DG960" s="74"/>
      <c r="DH960" s="74"/>
      <c r="DI960" s="74"/>
      <c r="DJ960" s="74"/>
      <c r="DK960" s="74"/>
      <c r="DL960" s="74"/>
      <c r="DM960" s="74"/>
      <c r="DN960" s="74"/>
      <c r="DO960" s="74"/>
      <c r="DP960" s="74"/>
      <c r="DQ960" s="74"/>
      <c r="DR960" s="74"/>
      <c r="DS960" s="74"/>
      <c r="DT960" s="74"/>
      <c r="DU960" s="74"/>
      <c r="DV960" s="74"/>
      <c r="DW960" s="74"/>
      <c r="DX960" s="74"/>
      <c r="DY960" s="74"/>
      <c r="DZ960" s="74"/>
      <c r="EA960" s="74"/>
      <c r="EB960" s="74"/>
      <c r="EC960" s="74"/>
      <c r="ED960" s="74"/>
      <c r="EE960" s="74"/>
      <c r="EF960" s="74"/>
      <c r="EG960" s="74"/>
      <c r="EH960" s="74"/>
      <c r="EI960" s="74"/>
      <c r="EJ960" s="74"/>
      <c r="EK960" s="74"/>
      <c r="EL960" s="74"/>
      <c r="EM960" s="74"/>
      <c r="EN960" s="74"/>
      <c r="EO960" s="74"/>
      <c r="EP960" s="74"/>
      <c r="EQ960" s="74"/>
      <c r="ER960" s="74"/>
      <c r="ES960" s="74"/>
      <c r="ET960" s="74"/>
      <c r="EU960" s="74"/>
      <c r="EV960" s="74"/>
      <c r="EW960" s="74"/>
      <c r="EX960" s="74"/>
      <c r="EY960" s="74"/>
      <c r="EZ960" s="74"/>
      <c r="FA960" s="74"/>
    </row>
    <row r="961" spans="1:157" ht="31.5">
      <c r="B961" s="154" t="s">
        <v>1592</v>
      </c>
      <c r="C961" s="179" t="s">
        <v>801</v>
      </c>
      <c r="D961" s="180" t="s">
        <v>802</v>
      </c>
      <c r="E961" s="175" t="s">
        <v>30</v>
      </c>
      <c r="F961" s="202"/>
      <c r="G961" s="174"/>
      <c r="H961" s="178">
        <f>SUM(H962:H967)</f>
        <v>33.190778000000002</v>
      </c>
    </row>
    <row r="962" spans="1:157" ht="30">
      <c r="B962" s="161" t="s">
        <v>2254</v>
      </c>
      <c r="C962" s="216" t="s">
        <v>604</v>
      </c>
      <c r="D962" s="95" t="s">
        <v>605</v>
      </c>
      <c r="E962" s="261" t="s">
        <v>261</v>
      </c>
      <c r="F962" s="223">
        <v>0.37</v>
      </c>
      <c r="G962" s="95">
        <v>12.89</v>
      </c>
      <c r="H962" s="268">
        <f t="shared" ref="H962:H967" si="60">G962*F962</f>
        <v>4.7693000000000003</v>
      </c>
    </row>
    <row r="963" spans="1:157">
      <c r="B963" s="161" t="s">
        <v>2255</v>
      </c>
      <c r="C963" s="216" t="s">
        <v>606</v>
      </c>
      <c r="D963" s="95" t="s">
        <v>607</v>
      </c>
      <c r="E963" s="261" t="s">
        <v>261</v>
      </c>
      <c r="F963" s="223">
        <v>0.37</v>
      </c>
      <c r="G963" s="95">
        <v>15.72</v>
      </c>
      <c r="H963" s="268">
        <f t="shared" si="60"/>
        <v>5.8163999999999998</v>
      </c>
    </row>
    <row r="964" spans="1:157">
      <c r="B964" s="161" t="s">
        <v>2256</v>
      </c>
      <c r="C964" s="216" t="s">
        <v>622</v>
      </c>
      <c r="D964" s="95" t="s">
        <v>623</v>
      </c>
      <c r="E964" s="261" t="s">
        <v>21</v>
      </c>
      <c r="F964" s="223">
        <v>1.72E-2</v>
      </c>
      <c r="G964" s="95">
        <v>41.1</v>
      </c>
      <c r="H964" s="268">
        <f t="shared" si="60"/>
        <v>0.70691999999999999</v>
      </c>
    </row>
    <row r="965" spans="1:157">
      <c r="B965" s="161" t="s">
        <v>2257</v>
      </c>
      <c r="C965" s="216" t="s">
        <v>554</v>
      </c>
      <c r="D965" s="95" t="s">
        <v>555</v>
      </c>
      <c r="E965" s="261" t="s">
        <v>21</v>
      </c>
      <c r="F965" s="223">
        <v>0.123</v>
      </c>
      <c r="G965" s="95">
        <v>0.4</v>
      </c>
      <c r="H965" s="268">
        <f t="shared" si="60"/>
        <v>4.9200000000000001E-2</v>
      </c>
    </row>
    <row r="966" spans="1:157">
      <c r="B966" s="161" t="s">
        <v>2258</v>
      </c>
      <c r="C966" s="216" t="s">
        <v>803</v>
      </c>
      <c r="D966" s="95" t="s">
        <v>804</v>
      </c>
      <c r="E966" s="261" t="s">
        <v>30</v>
      </c>
      <c r="F966" s="223">
        <v>1.05</v>
      </c>
      <c r="G966" s="95">
        <v>19.850000000000001</v>
      </c>
      <c r="H966" s="268">
        <f t="shared" si="60"/>
        <v>20.842500000000001</v>
      </c>
    </row>
    <row r="967" spans="1:157" ht="15.75" thickBot="1">
      <c r="B967" s="161" t="s">
        <v>2259</v>
      </c>
      <c r="C967" s="217" t="s">
        <v>624</v>
      </c>
      <c r="D967" s="121" t="s">
        <v>625</v>
      </c>
      <c r="E967" s="265" t="s">
        <v>21</v>
      </c>
      <c r="F967" s="224">
        <v>2.8199999999999999E-2</v>
      </c>
      <c r="G967" s="121">
        <v>35.69</v>
      </c>
      <c r="H967" s="269">
        <f t="shared" si="60"/>
        <v>1.0064579999999999</v>
      </c>
    </row>
    <row r="968" spans="1:157" s="172" customFormat="1" ht="15.75" thickBot="1">
      <c r="A968" s="165"/>
      <c r="B968" s="166"/>
      <c r="C968" s="183"/>
      <c r="D968" s="168"/>
      <c r="E968" s="169"/>
      <c r="F968" s="170"/>
      <c r="G968" s="171"/>
      <c r="H968" s="171"/>
      <c r="I968" s="74"/>
      <c r="J968" s="74"/>
      <c r="K968" s="74"/>
      <c r="L968" s="74"/>
      <c r="M968" s="74"/>
      <c r="N968" s="74"/>
      <c r="O968" s="74"/>
      <c r="P968" s="74"/>
      <c r="Q968" s="74"/>
      <c r="R968" s="74"/>
      <c r="S968" s="74"/>
      <c r="T968" s="74"/>
      <c r="U968" s="74"/>
      <c r="V968" s="74"/>
      <c r="W968" s="74"/>
      <c r="X968" s="74"/>
      <c r="Y968" s="74"/>
      <c r="Z968" s="74"/>
      <c r="AA968" s="74"/>
      <c r="AB968" s="74"/>
      <c r="AC968" s="74"/>
      <c r="AD968" s="74"/>
      <c r="AE968" s="74"/>
      <c r="AF968" s="74"/>
      <c r="AG968" s="74"/>
      <c r="AH968" s="74"/>
      <c r="AI968" s="74"/>
      <c r="AJ968" s="74"/>
      <c r="AK968" s="74"/>
      <c r="AL968" s="74"/>
      <c r="AM968" s="74"/>
      <c r="AN968" s="74"/>
      <c r="AO968" s="74"/>
      <c r="AP968" s="74"/>
      <c r="AQ968" s="74"/>
      <c r="AR968" s="74"/>
      <c r="AS968" s="74"/>
      <c r="AT968" s="74"/>
      <c r="AU968" s="74"/>
      <c r="AV968" s="74"/>
      <c r="AW968" s="74"/>
      <c r="AX968" s="74"/>
      <c r="AY968" s="74"/>
      <c r="AZ968" s="74"/>
      <c r="BA968" s="74"/>
      <c r="BB968" s="74"/>
      <c r="BC968" s="74"/>
      <c r="BD968" s="74"/>
      <c r="BE968" s="74"/>
      <c r="BF968" s="74"/>
      <c r="BG968" s="74"/>
      <c r="BH968" s="74"/>
      <c r="BI968" s="74"/>
      <c r="BJ968" s="74"/>
      <c r="BK968" s="74"/>
      <c r="BL968" s="74"/>
      <c r="BM968" s="74"/>
      <c r="BN968" s="74"/>
      <c r="BO968" s="74"/>
      <c r="BP968" s="74"/>
      <c r="BQ968" s="74"/>
      <c r="BR968" s="74"/>
      <c r="BS968" s="74"/>
      <c r="BT968" s="74"/>
      <c r="BU968" s="74"/>
      <c r="BV968" s="74"/>
      <c r="BW968" s="74"/>
      <c r="BX968" s="74"/>
      <c r="BY968" s="74"/>
      <c r="BZ968" s="74"/>
      <c r="CA968" s="74"/>
      <c r="CB968" s="74"/>
      <c r="CC968" s="74"/>
      <c r="CD968" s="74"/>
      <c r="CE968" s="74"/>
      <c r="CF968" s="74"/>
      <c r="CG968" s="74"/>
      <c r="CH968" s="74"/>
      <c r="CI968" s="74"/>
      <c r="CJ968" s="74"/>
      <c r="CK968" s="74"/>
      <c r="CL968" s="74"/>
      <c r="CM968" s="74"/>
      <c r="CN968" s="74"/>
      <c r="CO968" s="74"/>
      <c r="CP968" s="74"/>
      <c r="CQ968" s="74"/>
      <c r="CR968" s="74"/>
      <c r="CS968" s="74"/>
      <c r="CT968" s="74"/>
      <c r="CU968" s="74"/>
      <c r="CV968" s="74"/>
      <c r="CW968" s="74"/>
      <c r="CX968" s="74"/>
      <c r="CY968" s="74"/>
      <c r="CZ968" s="74"/>
      <c r="DA968" s="74"/>
      <c r="DB968" s="74"/>
      <c r="DC968" s="74"/>
      <c r="DD968" s="74"/>
      <c r="DE968" s="74"/>
      <c r="DF968" s="74"/>
      <c r="DG968" s="74"/>
      <c r="DH968" s="74"/>
      <c r="DI968" s="74"/>
      <c r="DJ968" s="74"/>
      <c r="DK968" s="74"/>
      <c r="DL968" s="74"/>
      <c r="DM968" s="74"/>
      <c r="DN968" s="74"/>
      <c r="DO968" s="74"/>
      <c r="DP968" s="74"/>
      <c r="DQ968" s="74"/>
      <c r="DR968" s="74"/>
      <c r="DS968" s="74"/>
      <c r="DT968" s="74"/>
      <c r="DU968" s="74"/>
      <c r="DV968" s="74"/>
      <c r="DW968" s="74"/>
      <c r="DX968" s="74"/>
      <c r="DY968" s="74"/>
      <c r="DZ968" s="74"/>
      <c r="EA968" s="74"/>
      <c r="EB968" s="74"/>
      <c r="EC968" s="74"/>
      <c r="ED968" s="74"/>
      <c r="EE968" s="74"/>
      <c r="EF968" s="74"/>
      <c r="EG968" s="74"/>
      <c r="EH968" s="74"/>
      <c r="EI968" s="74"/>
      <c r="EJ968" s="74"/>
      <c r="EK968" s="74"/>
      <c r="EL968" s="74"/>
      <c r="EM968" s="74"/>
      <c r="EN968" s="74"/>
      <c r="EO968" s="74"/>
      <c r="EP968" s="74"/>
      <c r="EQ968" s="74"/>
      <c r="ER968" s="74"/>
      <c r="ES968" s="74"/>
      <c r="ET968" s="74"/>
      <c r="EU968" s="74"/>
      <c r="EV968" s="74"/>
      <c r="EW968" s="74"/>
      <c r="EX968" s="74"/>
      <c r="EY968" s="74"/>
      <c r="EZ968" s="74"/>
      <c r="FA968" s="74"/>
    </row>
    <row r="969" spans="1:157" ht="47.25">
      <c r="B969" s="154" t="s">
        <v>1593</v>
      </c>
      <c r="C969" s="179" t="s">
        <v>316</v>
      </c>
      <c r="D969" s="270" t="s">
        <v>317</v>
      </c>
      <c r="E969" s="175" t="s">
        <v>21</v>
      </c>
      <c r="F969" s="202"/>
      <c r="G969" s="174"/>
      <c r="H969" s="178">
        <f>SUM(H970:H974)</f>
        <v>14.0457</v>
      </c>
    </row>
    <row r="970" spans="1:157" ht="30">
      <c r="B970" s="161" t="s">
        <v>2260</v>
      </c>
      <c r="C970" s="216" t="s">
        <v>604</v>
      </c>
      <c r="D970" s="95" t="s">
        <v>605</v>
      </c>
      <c r="E970" s="261" t="s">
        <v>261</v>
      </c>
      <c r="F970" s="223">
        <v>0.17</v>
      </c>
      <c r="G970" s="95">
        <v>12.89</v>
      </c>
      <c r="H970" s="268">
        <f>F970*G970</f>
        <v>2.1913000000000005</v>
      </c>
    </row>
    <row r="971" spans="1:157">
      <c r="B971" s="161" t="s">
        <v>2261</v>
      </c>
      <c r="C971" s="216" t="s">
        <v>606</v>
      </c>
      <c r="D971" s="95" t="s">
        <v>607</v>
      </c>
      <c r="E971" s="261" t="s">
        <v>261</v>
      </c>
      <c r="F971" s="223">
        <v>0.17</v>
      </c>
      <c r="G971" s="95">
        <v>15.72</v>
      </c>
      <c r="H971" s="268">
        <f>F971*G971</f>
        <v>2.6724000000000001</v>
      </c>
    </row>
    <row r="972" spans="1:157">
      <c r="B972" s="161" t="s">
        <v>2262</v>
      </c>
      <c r="C972" s="216" t="s">
        <v>805</v>
      </c>
      <c r="D972" s="95" t="s">
        <v>806</v>
      </c>
      <c r="E972" s="261" t="s">
        <v>21</v>
      </c>
      <c r="F972" s="223">
        <v>2</v>
      </c>
      <c r="G972" s="95">
        <v>1.1299999999999999</v>
      </c>
      <c r="H972" s="268">
        <f>F972*G972</f>
        <v>2.2599999999999998</v>
      </c>
    </row>
    <row r="973" spans="1:157">
      <c r="B973" s="161" t="s">
        <v>2263</v>
      </c>
      <c r="C973" s="216" t="s">
        <v>807</v>
      </c>
      <c r="D973" s="95" t="s">
        <v>808</v>
      </c>
      <c r="E973" s="261" t="s">
        <v>21</v>
      </c>
      <c r="F973" s="223">
        <v>1</v>
      </c>
      <c r="G973" s="95">
        <v>6.32</v>
      </c>
      <c r="H973" s="268">
        <f>F973*G973</f>
        <v>6.32</v>
      </c>
    </row>
    <row r="974" spans="1:157" ht="30.75" thickBot="1">
      <c r="B974" s="161" t="s">
        <v>2264</v>
      </c>
      <c r="C974" s="217" t="s">
        <v>809</v>
      </c>
      <c r="D974" s="121" t="s">
        <v>810</v>
      </c>
      <c r="E974" s="265" t="s">
        <v>21</v>
      </c>
      <c r="F974" s="224">
        <v>0.04</v>
      </c>
      <c r="G974" s="121">
        <v>15.05</v>
      </c>
      <c r="H974" s="269">
        <f>F974*G974</f>
        <v>0.60200000000000009</v>
      </c>
    </row>
    <row r="975" spans="1:157" s="172" customFormat="1" ht="15.75" thickBot="1">
      <c r="A975" s="165"/>
      <c r="B975" s="166"/>
      <c r="C975" s="183"/>
      <c r="D975" s="168"/>
      <c r="E975" s="169"/>
      <c r="F975" s="170"/>
      <c r="G975" s="171"/>
      <c r="H975" s="171"/>
      <c r="I975" s="74"/>
      <c r="J975" s="74"/>
      <c r="K975" s="74"/>
      <c r="L975" s="74"/>
      <c r="M975" s="74"/>
      <c r="N975" s="74"/>
      <c r="O975" s="74"/>
      <c r="P975" s="74"/>
      <c r="Q975" s="74"/>
      <c r="R975" s="74"/>
      <c r="S975" s="74"/>
      <c r="T975" s="74"/>
      <c r="U975" s="74"/>
      <c r="V975" s="74"/>
      <c r="W975" s="74"/>
      <c r="X975" s="74"/>
      <c r="Y975" s="74"/>
      <c r="Z975" s="74"/>
      <c r="AA975" s="74"/>
      <c r="AB975" s="74"/>
      <c r="AC975" s="74"/>
      <c r="AD975" s="74"/>
      <c r="AE975" s="74"/>
      <c r="AF975" s="74"/>
      <c r="AG975" s="74"/>
      <c r="AH975" s="74"/>
      <c r="AI975" s="74"/>
      <c r="AJ975" s="74"/>
      <c r="AK975" s="74"/>
      <c r="AL975" s="74"/>
      <c r="AM975" s="74"/>
      <c r="AN975" s="74"/>
      <c r="AO975" s="74"/>
      <c r="AP975" s="74"/>
      <c r="AQ975" s="74"/>
      <c r="AR975" s="74"/>
      <c r="AS975" s="74"/>
      <c r="AT975" s="74"/>
      <c r="AU975" s="74"/>
      <c r="AV975" s="74"/>
      <c r="AW975" s="74"/>
      <c r="AX975" s="74"/>
      <c r="AY975" s="74"/>
      <c r="AZ975" s="74"/>
      <c r="BA975" s="74"/>
      <c r="BB975" s="74"/>
      <c r="BC975" s="74"/>
      <c r="BD975" s="74"/>
      <c r="BE975" s="74"/>
      <c r="BF975" s="74"/>
      <c r="BG975" s="74"/>
      <c r="BH975" s="74"/>
      <c r="BI975" s="74"/>
      <c r="BJ975" s="74"/>
      <c r="BK975" s="74"/>
      <c r="BL975" s="74"/>
      <c r="BM975" s="74"/>
      <c r="BN975" s="74"/>
      <c r="BO975" s="74"/>
      <c r="BP975" s="74"/>
      <c r="BQ975" s="74"/>
      <c r="BR975" s="74"/>
      <c r="BS975" s="74"/>
      <c r="BT975" s="74"/>
      <c r="BU975" s="74"/>
      <c r="BV975" s="74"/>
      <c r="BW975" s="74"/>
      <c r="BX975" s="74"/>
      <c r="BY975" s="74"/>
      <c r="BZ975" s="74"/>
      <c r="CA975" s="74"/>
      <c r="CB975" s="74"/>
      <c r="CC975" s="74"/>
      <c r="CD975" s="74"/>
      <c r="CE975" s="74"/>
      <c r="CF975" s="74"/>
      <c r="CG975" s="74"/>
      <c r="CH975" s="74"/>
      <c r="CI975" s="74"/>
      <c r="CJ975" s="74"/>
      <c r="CK975" s="74"/>
      <c r="CL975" s="74"/>
      <c r="CM975" s="74"/>
      <c r="CN975" s="74"/>
      <c r="CO975" s="74"/>
      <c r="CP975" s="74"/>
      <c r="CQ975" s="74"/>
      <c r="CR975" s="74"/>
      <c r="CS975" s="74"/>
      <c r="CT975" s="74"/>
      <c r="CU975" s="74"/>
      <c r="CV975" s="74"/>
      <c r="CW975" s="74"/>
      <c r="CX975" s="74"/>
      <c r="CY975" s="74"/>
      <c r="CZ975" s="74"/>
      <c r="DA975" s="74"/>
      <c r="DB975" s="74"/>
      <c r="DC975" s="74"/>
      <c r="DD975" s="74"/>
      <c r="DE975" s="74"/>
      <c r="DF975" s="74"/>
      <c r="DG975" s="74"/>
      <c r="DH975" s="74"/>
      <c r="DI975" s="74"/>
      <c r="DJ975" s="74"/>
      <c r="DK975" s="74"/>
      <c r="DL975" s="74"/>
      <c r="DM975" s="74"/>
      <c r="DN975" s="74"/>
      <c r="DO975" s="74"/>
      <c r="DP975" s="74"/>
      <c r="DQ975" s="74"/>
      <c r="DR975" s="74"/>
      <c r="DS975" s="74"/>
      <c r="DT975" s="74"/>
      <c r="DU975" s="74"/>
      <c r="DV975" s="74"/>
      <c r="DW975" s="74"/>
      <c r="DX975" s="74"/>
      <c r="DY975" s="74"/>
      <c r="DZ975" s="74"/>
      <c r="EA975" s="74"/>
      <c r="EB975" s="74"/>
      <c r="EC975" s="74"/>
      <c r="ED975" s="74"/>
      <c r="EE975" s="74"/>
      <c r="EF975" s="74"/>
      <c r="EG975" s="74"/>
      <c r="EH975" s="74"/>
      <c r="EI975" s="74"/>
      <c r="EJ975" s="74"/>
      <c r="EK975" s="74"/>
      <c r="EL975" s="74"/>
      <c r="EM975" s="74"/>
      <c r="EN975" s="74"/>
      <c r="EO975" s="74"/>
      <c r="EP975" s="74"/>
      <c r="EQ975" s="74"/>
      <c r="ER975" s="74"/>
      <c r="ES975" s="74"/>
      <c r="ET975" s="74"/>
      <c r="EU975" s="74"/>
      <c r="EV975" s="74"/>
      <c r="EW975" s="74"/>
      <c r="EX975" s="74"/>
      <c r="EY975" s="74"/>
      <c r="EZ975" s="74"/>
      <c r="FA975" s="74"/>
    </row>
    <row r="976" spans="1:157" ht="47.25">
      <c r="B976" s="154" t="s">
        <v>1594</v>
      </c>
      <c r="C976" s="179" t="s">
        <v>811</v>
      </c>
      <c r="D976" s="180" t="s">
        <v>812</v>
      </c>
      <c r="E976" s="175" t="s">
        <v>21</v>
      </c>
      <c r="F976" s="202"/>
      <c r="G976" s="174"/>
      <c r="H976" s="178">
        <f>SUM(H977:H981)</f>
        <v>23.725499999999997</v>
      </c>
    </row>
    <row r="977" spans="1:157" ht="30">
      <c r="B977" s="161" t="s">
        <v>2265</v>
      </c>
      <c r="C977" s="216" t="s">
        <v>604</v>
      </c>
      <c r="D977" s="95" t="s">
        <v>605</v>
      </c>
      <c r="E977" s="261" t="s">
        <v>261</v>
      </c>
      <c r="F977" s="223">
        <v>0.25</v>
      </c>
      <c r="G977" s="95">
        <v>12.89</v>
      </c>
      <c r="H977" s="268">
        <f>F977*G977</f>
        <v>3.2225000000000001</v>
      </c>
    </row>
    <row r="978" spans="1:157">
      <c r="B978" s="161" t="s">
        <v>2266</v>
      </c>
      <c r="C978" s="216" t="s">
        <v>606</v>
      </c>
      <c r="D978" s="95" t="s">
        <v>607</v>
      </c>
      <c r="E978" s="261" t="s">
        <v>261</v>
      </c>
      <c r="F978" s="223">
        <v>0.25</v>
      </c>
      <c r="G978" s="95">
        <v>15.72</v>
      </c>
      <c r="H978" s="268">
        <f>F978*G978</f>
        <v>3.93</v>
      </c>
    </row>
    <row r="979" spans="1:157">
      <c r="B979" s="161" t="s">
        <v>2267</v>
      </c>
      <c r="C979" s="216" t="s">
        <v>813</v>
      </c>
      <c r="D979" s="95" t="s">
        <v>814</v>
      </c>
      <c r="E979" s="261" t="s">
        <v>21</v>
      </c>
      <c r="F979" s="223">
        <v>2</v>
      </c>
      <c r="G979" s="95">
        <v>1.59</v>
      </c>
      <c r="H979" s="268">
        <f>F979*G979</f>
        <v>3.18</v>
      </c>
    </row>
    <row r="980" spans="1:157">
      <c r="B980" s="161" t="s">
        <v>2268</v>
      </c>
      <c r="C980" s="216" t="s">
        <v>815</v>
      </c>
      <c r="D980" s="95" t="s">
        <v>816</v>
      </c>
      <c r="E980" s="261" t="s">
        <v>21</v>
      </c>
      <c r="F980" s="223">
        <v>1</v>
      </c>
      <c r="G980" s="95">
        <v>12.49</v>
      </c>
      <c r="H980" s="268">
        <f>F980*G980</f>
        <v>12.49</v>
      </c>
    </row>
    <row r="981" spans="1:157" ht="30.75" thickBot="1">
      <c r="B981" s="161" t="s">
        <v>2269</v>
      </c>
      <c r="C981" s="217" t="s">
        <v>809</v>
      </c>
      <c r="D981" s="121" t="s">
        <v>810</v>
      </c>
      <c r="E981" s="265" t="s">
        <v>21</v>
      </c>
      <c r="F981" s="224">
        <v>0.06</v>
      </c>
      <c r="G981" s="121">
        <v>15.05</v>
      </c>
      <c r="H981" s="269">
        <f>F981*G981</f>
        <v>0.90300000000000002</v>
      </c>
    </row>
    <row r="982" spans="1:157" s="172" customFormat="1" ht="15.75" thickBot="1">
      <c r="A982" s="165"/>
      <c r="B982" s="166"/>
      <c r="C982" s="183"/>
      <c r="D982" s="168"/>
      <c r="E982" s="169"/>
      <c r="F982" s="170"/>
      <c r="G982" s="171"/>
      <c r="H982" s="171"/>
      <c r="I982" s="74"/>
      <c r="J982" s="74"/>
      <c r="K982" s="74"/>
      <c r="L982" s="74"/>
      <c r="M982" s="74"/>
      <c r="N982" s="74"/>
      <c r="O982" s="74"/>
      <c r="P982" s="74"/>
      <c r="Q982" s="74"/>
      <c r="R982" s="74"/>
      <c r="S982" s="74"/>
      <c r="T982" s="74"/>
      <c r="U982" s="74"/>
      <c r="V982" s="74"/>
      <c r="W982" s="74"/>
      <c r="X982" s="74"/>
      <c r="Y982" s="74"/>
      <c r="Z982" s="74"/>
      <c r="AA982" s="74"/>
      <c r="AB982" s="74"/>
      <c r="AC982" s="74"/>
      <c r="AD982" s="74"/>
      <c r="AE982" s="74"/>
      <c r="AF982" s="74"/>
      <c r="AG982" s="74"/>
      <c r="AH982" s="74"/>
      <c r="AI982" s="74"/>
      <c r="AJ982" s="74"/>
      <c r="AK982" s="74"/>
      <c r="AL982" s="74"/>
      <c r="AM982" s="74"/>
      <c r="AN982" s="74"/>
      <c r="AO982" s="74"/>
      <c r="AP982" s="74"/>
      <c r="AQ982" s="74"/>
      <c r="AR982" s="74"/>
      <c r="AS982" s="74"/>
      <c r="AT982" s="74"/>
      <c r="AU982" s="74"/>
      <c r="AV982" s="74"/>
      <c r="AW982" s="74"/>
      <c r="AX982" s="74"/>
      <c r="AY982" s="74"/>
      <c r="AZ982" s="74"/>
      <c r="BA982" s="74"/>
      <c r="BB982" s="74"/>
      <c r="BC982" s="74"/>
      <c r="BD982" s="74"/>
      <c r="BE982" s="74"/>
      <c r="BF982" s="74"/>
      <c r="BG982" s="74"/>
      <c r="BH982" s="74"/>
      <c r="BI982" s="74"/>
      <c r="BJ982" s="74"/>
      <c r="BK982" s="74"/>
      <c r="BL982" s="74"/>
      <c r="BM982" s="74"/>
      <c r="BN982" s="74"/>
      <c r="BO982" s="74"/>
      <c r="BP982" s="74"/>
      <c r="BQ982" s="74"/>
      <c r="BR982" s="74"/>
      <c r="BS982" s="74"/>
      <c r="BT982" s="74"/>
      <c r="BU982" s="74"/>
      <c r="BV982" s="74"/>
      <c r="BW982" s="74"/>
      <c r="BX982" s="74"/>
      <c r="BY982" s="74"/>
      <c r="BZ982" s="74"/>
      <c r="CA982" s="74"/>
      <c r="CB982" s="74"/>
      <c r="CC982" s="74"/>
      <c r="CD982" s="74"/>
      <c r="CE982" s="74"/>
      <c r="CF982" s="74"/>
      <c r="CG982" s="74"/>
      <c r="CH982" s="74"/>
      <c r="CI982" s="74"/>
      <c r="CJ982" s="74"/>
      <c r="CK982" s="74"/>
      <c r="CL982" s="74"/>
      <c r="CM982" s="74"/>
      <c r="CN982" s="74"/>
      <c r="CO982" s="74"/>
      <c r="CP982" s="74"/>
      <c r="CQ982" s="74"/>
      <c r="CR982" s="74"/>
      <c r="CS982" s="74"/>
      <c r="CT982" s="74"/>
      <c r="CU982" s="74"/>
      <c r="CV982" s="74"/>
      <c r="CW982" s="74"/>
      <c r="CX982" s="74"/>
      <c r="CY982" s="74"/>
      <c r="CZ982" s="74"/>
      <c r="DA982" s="74"/>
      <c r="DB982" s="74"/>
      <c r="DC982" s="74"/>
      <c r="DD982" s="74"/>
      <c r="DE982" s="74"/>
      <c r="DF982" s="74"/>
      <c r="DG982" s="74"/>
      <c r="DH982" s="74"/>
      <c r="DI982" s="74"/>
      <c r="DJ982" s="74"/>
      <c r="DK982" s="74"/>
      <c r="DL982" s="74"/>
      <c r="DM982" s="74"/>
      <c r="DN982" s="74"/>
      <c r="DO982" s="74"/>
      <c r="DP982" s="74"/>
      <c r="DQ982" s="74"/>
      <c r="DR982" s="74"/>
      <c r="DS982" s="74"/>
      <c r="DT982" s="74"/>
      <c r="DU982" s="74"/>
      <c r="DV982" s="74"/>
      <c r="DW982" s="74"/>
      <c r="DX982" s="74"/>
      <c r="DY982" s="74"/>
      <c r="DZ982" s="74"/>
      <c r="EA982" s="74"/>
      <c r="EB982" s="74"/>
      <c r="EC982" s="74"/>
      <c r="ED982" s="74"/>
      <c r="EE982" s="74"/>
      <c r="EF982" s="74"/>
      <c r="EG982" s="74"/>
      <c r="EH982" s="74"/>
      <c r="EI982" s="74"/>
      <c r="EJ982" s="74"/>
      <c r="EK982" s="74"/>
      <c r="EL982" s="74"/>
      <c r="EM982" s="74"/>
      <c r="EN982" s="74"/>
      <c r="EO982" s="74"/>
      <c r="EP982" s="74"/>
      <c r="EQ982" s="74"/>
      <c r="ER982" s="74"/>
      <c r="ES982" s="74"/>
      <c r="ET982" s="74"/>
      <c r="EU982" s="74"/>
      <c r="EV982" s="74"/>
      <c r="EW982" s="74"/>
      <c r="EX982" s="74"/>
      <c r="EY982" s="74"/>
      <c r="EZ982" s="74"/>
      <c r="FA982" s="74"/>
    </row>
    <row r="983" spans="1:157" ht="31.5">
      <c r="B983" s="154" t="s">
        <v>1595</v>
      </c>
      <c r="C983" s="179" t="s">
        <v>817</v>
      </c>
      <c r="D983" s="180" t="s">
        <v>818</v>
      </c>
      <c r="E983" s="175" t="s">
        <v>21</v>
      </c>
      <c r="F983" s="202"/>
      <c r="G983" s="174"/>
      <c r="H983" s="178">
        <f>SUM(H984:H989)</f>
        <v>35.407449999999997</v>
      </c>
    </row>
    <row r="984" spans="1:157" ht="30">
      <c r="B984" s="161" t="s">
        <v>2270</v>
      </c>
      <c r="C984" s="216" t="s">
        <v>604</v>
      </c>
      <c r="D984" s="95" t="s">
        <v>605</v>
      </c>
      <c r="E984" s="261" t="s">
        <v>261</v>
      </c>
      <c r="F984" s="223">
        <v>0.185</v>
      </c>
      <c r="G984" s="95">
        <v>12.89</v>
      </c>
      <c r="H984" s="268">
        <f t="shared" ref="H984:H989" si="61">F984*G984</f>
        <v>2.3846500000000002</v>
      </c>
    </row>
    <row r="985" spans="1:157">
      <c r="B985" s="161" t="s">
        <v>2271</v>
      </c>
      <c r="C985" s="216" t="s">
        <v>606</v>
      </c>
      <c r="D985" s="95" t="s">
        <v>607</v>
      </c>
      <c r="E985" s="261" t="s">
        <v>261</v>
      </c>
      <c r="F985" s="223">
        <v>0.185</v>
      </c>
      <c r="G985" s="95">
        <v>15.72</v>
      </c>
      <c r="H985" s="268">
        <f t="shared" si="61"/>
        <v>2.9081999999999999</v>
      </c>
    </row>
    <row r="986" spans="1:157">
      <c r="B986" s="161" t="s">
        <v>2272</v>
      </c>
      <c r="C986" s="216" t="s">
        <v>819</v>
      </c>
      <c r="D986" s="95" t="s">
        <v>820</v>
      </c>
      <c r="E986" s="261" t="s">
        <v>21</v>
      </c>
      <c r="F986" s="223">
        <v>1</v>
      </c>
      <c r="G986" s="95">
        <v>1.82</v>
      </c>
      <c r="H986" s="268">
        <f t="shared" si="61"/>
        <v>1.82</v>
      </c>
    </row>
    <row r="987" spans="1:157">
      <c r="B987" s="161" t="s">
        <v>2273</v>
      </c>
      <c r="C987" s="216" t="s">
        <v>821</v>
      </c>
      <c r="D987" s="95" t="s">
        <v>822</v>
      </c>
      <c r="E987" s="261" t="s">
        <v>21</v>
      </c>
      <c r="F987" s="223">
        <v>1</v>
      </c>
      <c r="G987" s="95">
        <v>2</v>
      </c>
      <c r="H987" s="268">
        <f t="shared" si="61"/>
        <v>2</v>
      </c>
    </row>
    <row r="988" spans="1:157" ht="30">
      <c r="B988" s="161" t="s">
        <v>2274</v>
      </c>
      <c r="C988" s="216" t="s">
        <v>809</v>
      </c>
      <c r="D988" s="95" t="s">
        <v>810</v>
      </c>
      <c r="E988" s="261" t="s">
        <v>21</v>
      </c>
      <c r="F988" s="223">
        <v>9.1999999999999998E-2</v>
      </c>
      <c r="G988" s="95">
        <v>15.05</v>
      </c>
      <c r="H988" s="268">
        <f t="shared" si="61"/>
        <v>1.3846000000000001</v>
      </c>
    </row>
    <row r="989" spans="1:157" ht="15.75" thickBot="1">
      <c r="B989" s="161" t="s">
        <v>2275</v>
      </c>
      <c r="C989" s="217" t="s">
        <v>823</v>
      </c>
      <c r="D989" s="121" t="s">
        <v>824</v>
      </c>
      <c r="E989" s="265" t="s">
        <v>21</v>
      </c>
      <c r="F989" s="224">
        <v>1</v>
      </c>
      <c r="G989" s="121">
        <v>24.91</v>
      </c>
      <c r="H989" s="269">
        <f t="shared" si="61"/>
        <v>24.91</v>
      </c>
    </row>
    <row r="990" spans="1:157" s="172" customFormat="1" ht="16.5" thickBot="1">
      <c r="A990" s="165"/>
      <c r="B990" s="249"/>
      <c r="C990" s="183"/>
      <c r="D990" s="168"/>
      <c r="E990" s="169"/>
      <c r="F990" s="170"/>
      <c r="G990" s="171"/>
      <c r="H990" s="171"/>
      <c r="I990" s="74"/>
      <c r="J990" s="74"/>
      <c r="K990" s="74"/>
      <c r="L990" s="74"/>
      <c r="M990" s="74"/>
      <c r="N990" s="74"/>
      <c r="O990" s="74"/>
      <c r="P990" s="74"/>
      <c r="Q990" s="74"/>
      <c r="R990" s="74"/>
      <c r="S990" s="74"/>
      <c r="T990" s="74"/>
      <c r="U990" s="74"/>
      <c r="V990" s="74"/>
      <c r="W990" s="74"/>
      <c r="X990" s="74"/>
      <c r="Y990" s="74"/>
      <c r="Z990" s="74"/>
      <c r="AA990" s="74"/>
      <c r="AB990" s="74"/>
      <c r="AC990" s="74"/>
      <c r="AD990" s="74"/>
      <c r="AE990" s="74"/>
      <c r="AF990" s="74"/>
      <c r="AG990" s="74"/>
      <c r="AH990" s="74"/>
      <c r="AI990" s="74"/>
      <c r="AJ990" s="74"/>
      <c r="AK990" s="74"/>
      <c r="AL990" s="74"/>
      <c r="AM990" s="74"/>
      <c r="AN990" s="74"/>
      <c r="AO990" s="74"/>
      <c r="AP990" s="74"/>
      <c r="AQ990" s="74"/>
      <c r="AR990" s="74"/>
      <c r="AS990" s="74"/>
      <c r="AT990" s="74"/>
      <c r="AU990" s="74"/>
      <c r="AV990" s="74"/>
      <c r="AW990" s="74"/>
      <c r="AX990" s="74"/>
      <c r="AY990" s="74"/>
      <c r="AZ990" s="74"/>
      <c r="BA990" s="74"/>
      <c r="BB990" s="74"/>
      <c r="BC990" s="74"/>
      <c r="BD990" s="74"/>
      <c r="BE990" s="74"/>
      <c r="BF990" s="74"/>
      <c r="BG990" s="74"/>
      <c r="BH990" s="74"/>
      <c r="BI990" s="74"/>
      <c r="BJ990" s="74"/>
      <c r="BK990" s="74"/>
      <c r="BL990" s="74"/>
      <c r="BM990" s="74"/>
      <c r="BN990" s="74"/>
      <c r="BO990" s="74"/>
      <c r="BP990" s="74"/>
      <c r="BQ990" s="74"/>
      <c r="BR990" s="74"/>
      <c r="BS990" s="74"/>
      <c r="BT990" s="74"/>
      <c r="BU990" s="74"/>
      <c r="BV990" s="74"/>
      <c r="BW990" s="74"/>
      <c r="BX990" s="74"/>
      <c r="BY990" s="74"/>
      <c r="BZ990" s="74"/>
      <c r="CA990" s="74"/>
      <c r="CB990" s="74"/>
      <c r="CC990" s="74"/>
      <c r="CD990" s="74"/>
      <c r="CE990" s="74"/>
      <c r="CF990" s="74"/>
      <c r="CG990" s="74"/>
      <c r="CH990" s="74"/>
      <c r="CI990" s="74"/>
      <c r="CJ990" s="74"/>
      <c r="CK990" s="74"/>
      <c r="CL990" s="74"/>
      <c r="CM990" s="74"/>
      <c r="CN990" s="74"/>
      <c r="CO990" s="74"/>
      <c r="CP990" s="74"/>
      <c r="CQ990" s="74"/>
      <c r="CR990" s="74"/>
      <c r="CS990" s="74"/>
      <c r="CT990" s="74"/>
      <c r="CU990" s="74"/>
      <c r="CV990" s="74"/>
      <c r="CW990" s="74"/>
      <c r="CX990" s="74"/>
      <c r="CY990" s="74"/>
      <c r="CZ990" s="74"/>
      <c r="DA990" s="74"/>
      <c r="DB990" s="74"/>
      <c r="DC990" s="74"/>
      <c r="DD990" s="74"/>
      <c r="DE990" s="74"/>
      <c r="DF990" s="74"/>
      <c r="DG990" s="74"/>
      <c r="DH990" s="74"/>
      <c r="DI990" s="74"/>
      <c r="DJ990" s="74"/>
      <c r="DK990" s="74"/>
      <c r="DL990" s="74"/>
      <c r="DM990" s="74"/>
      <c r="DN990" s="74"/>
      <c r="DO990" s="74"/>
      <c r="DP990" s="74"/>
      <c r="DQ990" s="74"/>
      <c r="DR990" s="74"/>
      <c r="DS990" s="74"/>
      <c r="DT990" s="74"/>
      <c r="DU990" s="74"/>
      <c r="DV990" s="74"/>
      <c r="DW990" s="74"/>
      <c r="DX990" s="74"/>
      <c r="DY990" s="74"/>
      <c r="DZ990" s="74"/>
      <c r="EA990" s="74"/>
      <c r="EB990" s="74"/>
      <c r="EC990" s="74"/>
      <c r="ED990" s="74"/>
      <c r="EE990" s="74"/>
      <c r="EF990" s="74"/>
      <c r="EG990" s="74"/>
      <c r="EH990" s="74"/>
      <c r="EI990" s="74"/>
      <c r="EJ990" s="74"/>
      <c r="EK990" s="74"/>
      <c r="EL990" s="74"/>
      <c r="EM990" s="74"/>
      <c r="EN990" s="74"/>
      <c r="EO990" s="74"/>
      <c r="EP990" s="74"/>
      <c r="EQ990" s="74"/>
      <c r="ER990" s="74"/>
      <c r="ES990" s="74"/>
      <c r="ET990" s="74"/>
      <c r="EU990" s="74"/>
      <c r="EV990" s="74"/>
      <c r="EW990" s="74"/>
      <c r="EX990" s="74"/>
      <c r="EY990" s="74"/>
      <c r="EZ990" s="74"/>
      <c r="FA990" s="74"/>
    </row>
    <row r="991" spans="1:157" ht="47.25">
      <c r="B991" s="154" t="s">
        <v>1596</v>
      </c>
      <c r="C991" s="179" t="s">
        <v>314</v>
      </c>
      <c r="D991" s="180" t="s">
        <v>315</v>
      </c>
      <c r="E991" s="175" t="s">
        <v>21</v>
      </c>
      <c r="F991" s="202"/>
      <c r="G991" s="174"/>
      <c r="H991" s="178">
        <f>SUM(H992:H996)</f>
        <v>29.5548</v>
      </c>
    </row>
    <row r="992" spans="1:157" ht="30">
      <c r="B992" s="161" t="s">
        <v>2276</v>
      </c>
      <c r="C992" s="216" t="s">
        <v>604</v>
      </c>
      <c r="D992" s="95" t="s">
        <v>605</v>
      </c>
      <c r="E992" s="261" t="s">
        <v>261</v>
      </c>
      <c r="F992" s="223">
        <v>0.25</v>
      </c>
      <c r="G992" s="95">
        <v>12.89</v>
      </c>
      <c r="H992" s="268">
        <f>F992*G992</f>
        <v>3.2225000000000001</v>
      </c>
    </row>
    <row r="993" spans="1:157">
      <c r="B993" s="161" t="s">
        <v>2277</v>
      </c>
      <c r="C993" s="216" t="s">
        <v>606</v>
      </c>
      <c r="D993" s="95" t="s">
        <v>607</v>
      </c>
      <c r="E993" s="261" t="s">
        <v>261</v>
      </c>
      <c r="F993" s="223">
        <v>0.25</v>
      </c>
      <c r="G993" s="95">
        <v>15.72</v>
      </c>
      <c r="H993" s="268">
        <f>F993*G993</f>
        <v>3.93</v>
      </c>
    </row>
    <row r="994" spans="1:157">
      <c r="B994" s="161" t="s">
        <v>2278</v>
      </c>
      <c r="C994" s="216" t="s">
        <v>821</v>
      </c>
      <c r="D994" s="95" t="s">
        <v>822</v>
      </c>
      <c r="E994" s="261" t="s">
        <v>21</v>
      </c>
      <c r="F994" s="223">
        <v>1</v>
      </c>
      <c r="G994" s="95">
        <v>2</v>
      </c>
      <c r="H994" s="268">
        <f>F994*G994</f>
        <v>2</v>
      </c>
    </row>
    <row r="995" spans="1:157">
      <c r="B995" s="161" t="s">
        <v>2279</v>
      </c>
      <c r="C995" s="216" t="s">
        <v>825</v>
      </c>
      <c r="D995" s="95" t="s">
        <v>826</v>
      </c>
      <c r="E995" s="261" t="s">
        <v>21</v>
      </c>
      <c r="F995" s="223">
        <v>1</v>
      </c>
      <c r="G995" s="95">
        <v>19.71</v>
      </c>
      <c r="H995" s="268">
        <f>F995*G995</f>
        <v>19.71</v>
      </c>
    </row>
    <row r="996" spans="1:157" ht="30.75" thickBot="1">
      <c r="B996" s="161" t="s">
        <v>2280</v>
      </c>
      <c r="C996" s="217" t="s">
        <v>809</v>
      </c>
      <c r="D996" s="121" t="s">
        <v>810</v>
      </c>
      <c r="E996" s="265" t="s">
        <v>21</v>
      </c>
      <c r="F996" s="224">
        <v>4.5999999999999999E-2</v>
      </c>
      <c r="G996" s="121">
        <v>15.05</v>
      </c>
      <c r="H996" s="269">
        <f>F996*G996</f>
        <v>0.69230000000000003</v>
      </c>
    </row>
    <row r="997" spans="1:157" s="172" customFormat="1" ht="15.75" thickBot="1">
      <c r="A997" s="165"/>
      <c r="B997" s="166"/>
      <c r="C997" s="183"/>
      <c r="D997" s="168"/>
      <c r="E997" s="169"/>
      <c r="F997" s="170"/>
      <c r="G997" s="171"/>
      <c r="H997" s="171"/>
      <c r="I997" s="74"/>
      <c r="J997" s="74"/>
      <c r="K997" s="74"/>
      <c r="L997" s="74"/>
      <c r="M997" s="74"/>
      <c r="N997" s="74"/>
      <c r="O997" s="74"/>
      <c r="P997" s="74"/>
      <c r="Q997" s="74"/>
      <c r="R997" s="74"/>
      <c r="S997" s="74"/>
      <c r="T997" s="74"/>
      <c r="U997" s="74"/>
      <c r="V997" s="74"/>
      <c r="W997" s="74"/>
      <c r="X997" s="74"/>
      <c r="Y997" s="74"/>
      <c r="Z997" s="74"/>
      <c r="AA997" s="74"/>
      <c r="AB997" s="74"/>
      <c r="AC997" s="74"/>
      <c r="AD997" s="74"/>
      <c r="AE997" s="74"/>
      <c r="AF997" s="74"/>
      <c r="AG997" s="74"/>
      <c r="AH997" s="74"/>
      <c r="AI997" s="74"/>
      <c r="AJ997" s="74"/>
      <c r="AK997" s="74"/>
      <c r="AL997" s="74"/>
      <c r="AM997" s="74"/>
      <c r="AN997" s="74"/>
      <c r="AO997" s="74"/>
      <c r="AP997" s="74"/>
      <c r="AQ997" s="74"/>
      <c r="AR997" s="74"/>
      <c r="AS997" s="74"/>
      <c r="AT997" s="74"/>
      <c r="AU997" s="74"/>
      <c r="AV997" s="74"/>
      <c r="AW997" s="74"/>
      <c r="AX997" s="74"/>
      <c r="AY997" s="74"/>
      <c r="AZ997" s="74"/>
      <c r="BA997" s="74"/>
      <c r="BB997" s="74"/>
      <c r="BC997" s="74"/>
      <c r="BD997" s="74"/>
      <c r="BE997" s="74"/>
      <c r="BF997" s="74"/>
      <c r="BG997" s="74"/>
      <c r="BH997" s="74"/>
      <c r="BI997" s="74"/>
      <c r="BJ997" s="74"/>
      <c r="BK997" s="74"/>
      <c r="BL997" s="74"/>
      <c r="BM997" s="74"/>
      <c r="BN997" s="74"/>
      <c r="BO997" s="74"/>
      <c r="BP997" s="74"/>
      <c r="BQ997" s="74"/>
      <c r="BR997" s="74"/>
      <c r="BS997" s="74"/>
      <c r="BT997" s="74"/>
      <c r="BU997" s="74"/>
      <c r="BV997" s="74"/>
      <c r="BW997" s="74"/>
      <c r="BX997" s="74"/>
      <c r="BY997" s="74"/>
      <c r="BZ997" s="74"/>
      <c r="CA997" s="74"/>
      <c r="CB997" s="74"/>
      <c r="CC997" s="74"/>
      <c r="CD997" s="74"/>
      <c r="CE997" s="74"/>
      <c r="CF997" s="74"/>
      <c r="CG997" s="74"/>
      <c r="CH997" s="74"/>
      <c r="CI997" s="74"/>
      <c r="CJ997" s="74"/>
      <c r="CK997" s="74"/>
      <c r="CL997" s="74"/>
      <c r="CM997" s="74"/>
      <c r="CN997" s="74"/>
      <c r="CO997" s="74"/>
      <c r="CP997" s="74"/>
      <c r="CQ997" s="74"/>
      <c r="CR997" s="74"/>
      <c r="CS997" s="74"/>
      <c r="CT997" s="74"/>
      <c r="CU997" s="74"/>
      <c r="CV997" s="74"/>
      <c r="CW997" s="74"/>
      <c r="CX997" s="74"/>
      <c r="CY997" s="74"/>
      <c r="CZ997" s="74"/>
      <c r="DA997" s="74"/>
      <c r="DB997" s="74"/>
      <c r="DC997" s="74"/>
      <c r="DD997" s="74"/>
      <c r="DE997" s="74"/>
      <c r="DF997" s="74"/>
      <c r="DG997" s="74"/>
      <c r="DH997" s="74"/>
      <c r="DI997" s="74"/>
      <c r="DJ997" s="74"/>
      <c r="DK997" s="74"/>
      <c r="DL997" s="74"/>
      <c r="DM997" s="74"/>
      <c r="DN997" s="74"/>
      <c r="DO997" s="74"/>
      <c r="DP997" s="74"/>
      <c r="DQ997" s="74"/>
      <c r="DR997" s="74"/>
      <c r="DS997" s="74"/>
      <c r="DT997" s="74"/>
      <c r="DU997" s="74"/>
      <c r="DV997" s="74"/>
      <c r="DW997" s="74"/>
      <c r="DX997" s="74"/>
      <c r="DY997" s="74"/>
      <c r="DZ997" s="74"/>
      <c r="EA997" s="74"/>
      <c r="EB997" s="74"/>
      <c r="EC997" s="74"/>
      <c r="ED997" s="74"/>
      <c r="EE997" s="74"/>
      <c r="EF997" s="74"/>
      <c r="EG997" s="74"/>
      <c r="EH997" s="74"/>
      <c r="EI997" s="74"/>
      <c r="EJ997" s="74"/>
      <c r="EK997" s="74"/>
      <c r="EL997" s="74"/>
      <c r="EM997" s="74"/>
      <c r="EN997" s="74"/>
      <c r="EO997" s="74"/>
      <c r="EP997" s="74"/>
      <c r="EQ997" s="74"/>
      <c r="ER997" s="74"/>
      <c r="ES997" s="74"/>
      <c r="ET997" s="74"/>
      <c r="EU997" s="74"/>
      <c r="EV997" s="74"/>
      <c r="EW997" s="74"/>
      <c r="EX997" s="74"/>
      <c r="EY997" s="74"/>
      <c r="EZ997" s="74"/>
      <c r="FA997" s="74"/>
    </row>
    <row r="998" spans="1:157" ht="47.25">
      <c r="B998" s="154" t="s">
        <v>1597</v>
      </c>
      <c r="C998" s="179" t="s">
        <v>2807</v>
      </c>
      <c r="D998" s="180" t="s">
        <v>827</v>
      </c>
      <c r="E998" s="175" t="s">
        <v>21</v>
      </c>
      <c r="F998" s="202"/>
      <c r="G998" s="174"/>
      <c r="H998" s="178">
        <f>SUM(H999:H1004)</f>
        <v>39.991640000000004</v>
      </c>
    </row>
    <row r="999" spans="1:157" ht="30">
      <c r="B999" s="161" t="s">
        <v>2281</v>
      </c>
      <c r="C999" s="216" t="s">
        <v>604</v>
      </c>
      <c r="D999" s="95" t="s">
        <v>605</v>
      </c>
      <c r="E999" s="261" t="s">
        <v>261</v>
      </c>
      <c r="F999" s="223">
        <v>0.1</v>
      </c>
      <c r="G999" s="95">
        <v>12.89</v>
      </c>
      <c r="H999" s="268">
        <f t="shared" ref="H999:H1004" si="62">F999*G999</f>
        <v>1.2890000000000001</v>
      </c>
    </row>
    <row r="1000" spans="1:157">
      <c r="B1000" s="161" t="s">
        <v>2282</v>
      </c>
      <c r="C1000" s="216" t="s">
        <v>606</v>
      </c>
      <c r="D1000" s="95" t="s">
        <v>607</v>
      </c>
      <c r="E1000" s="261" t="s">
        <v>261</v>
      </c>
      <c r="F1000" s="223">
        <v>0.1</v>
      </c>
      <c r="G1000" s="95">
        <v>15.72</v>
      </c>
      <c r="H1000" s="268">
        <f t="shared" si="62"/>
        <v>1.5720000000000001</v>
      </c>
    </row>
    <row r="1001" spans="1:157">
      <c r="B1001" s="161" t="s">
        <v>2283</v>
      </c>
      <c r="C1001" s="216" t="s">
        <v>622</v>
      </c>
      <c r="D1001" s="95" t="s">
        <v>623</v>
      </c>
      <c r="E1001" s="261" t="s">
        <v>21</v>
      </c>
      <c r="F1001" s="223">
        <v>9.9000000000000008E-3</v>
      </c>
      <c r="G1001" s="95">
        <v>41.1</v>
      </c>
      <c r="H1001" s="268">
        <f t="shared" si="62"/>
        <v>0.40689000000000003</v>
      </c>
    </row>
    <row r="1002" spans="1:157">
      <c r="B1002" s="161" t="s">
        <v>2284</v>
      </c>
      <c r="C1002" s="271">
        <v>1965</v>
      </c>
      <c r="D1002" s="95" t="s">
        <v>828</v>
      </c>
      <c r="E1002" s="261" t="s">
        <v>21</v>
      </c>
      <c r="F1002" s="223">
        <v>1</v>
      </c>
      <c r="G1002" s="95">
        <v>36.18</v>
      </c>
      <c r="H1002" s="268">
        <f t="shared" si="62"/>
        <v>36.18</v>
      </c>
    </row>
    <row r="1003" spans="1:157">
      <c r="B1003" s="161" t="s">
        <v>2285</v>
      </c>
      <c r="C1003" s="216" t="s">
        <v>554</v>
      </c>
      <c r="D1003" s="95" t="s">
        <v>555</v>
      </c>
      <c r="E1003" s="261" t="s">
        <v>21</v>
      </c>
      <c r="F1003" s="223">
        <v>2.1000000000000001E-2</v>
      </c>
      <c r="G1003" s="95">
        <v>0.4</v>
      </c>
      <c r="H1003" s="268">
        <f t="shared" si="62"/>
        <v>8.4000000000000012E-3</v>
      </c>
    </row>
    <row r="1004" spans="1:157" ht="15.75" thickBot="1">
      <c r="B1004" s="161" t="s">
        <v>2286</v>
      </c>
      <c r="C1004" s="217" t="s">
        <v>624</v>
      </c>
      <c r="D1004" s="121" t="s">
        <v>625</v>
      </c>
      <c r="E1004" s="265" t="s">
        <v>21</v>
      </c>
      <c r="F1004" s="224">
        <v>1.4999999999999999E-2</v>
      </c>
      <c r="G1004" s="121">
        <v>35.69</v>
      </c>
      <c r="H1004" s="269">
        <f t="shared" si="62"/>
        <v>0.53534999999999999</v>
      </c>
    </row>
    <row r="1005" spans="1:157" s="172" customFormat="1" ht="15.75" thickBot="1">
      <c r="A1005" s="165"/>
      <c r="B1005" s="166"/>
      <c r="C1005" s="197"/>
      <c r="D1005" s="168"/>
      <c r="E1005" s="197"/>
      <c r="F1005" s="266"/>
      <c r="G1005" s="168"/>
      <c r="H1005" s="197"/>
      <c r="I1005" s="74"/>
      <c r="J1005" s="74"/>
      <c r="K1005" s="74"/>
      <c r="L1005" s="74"/>
      <c r="M1005" s="74"/>
      <c r="N1005" s="74"/>
      <c r="O1005" s="74"/>
      <c r="P1005" s="74"/>
      <c r="Q1005" s="74"/>
      <c r="R1005" s="74"/>
      <c r="S1005" s="74"/>
      <c r="T1005" s="74"/>
      <c r="U1005" s="74"/>
      <c r="V1005" s="74"/>
      <c r="W1005" s="74"/>
      <c r="X1005" s="74"/>
      <c r="Y1005" s="74"/>
      <c r="Z1005" s="74"/>
      <c r="AA1005" s="74"/>
      <c r="AB1005" s="74"/>
      <c r="AC1005" s="74"/>
      <c r="AD1005" s="74"/>
      <c r="AE1005" s="74"/>
      <c r="AF1005" s="74"/>
      <c r="AG1005" s="74"/>
      <c r="AH1005" s="74"/>
      <c r="AI1005" s="74"/>
      <c r="AJ1005" s="74"/>
      <c r="AK1005" s="74"/>
      <c r="AL1005" s="74"/>
      <c r="AM1005" s="74"/>
      <c r="AN1005" s="74"/>
      <c r="AO1005" s="74"/>
      <c r="AP1005" s="74"/>
      <c r="AQ1005" s="74"/>
      <c r="AR1005" s="74"/>
      <c r="AS1005" s="74"/>
      <c r="AT1005" s="74"/>
      <c r="AU1005" s="74"/>
      <c r="AV1005" s="74"/>
      <c r="AW1005" s="74"/>
      <c r="AX1005" s="74"/>
      <c r="AY1005" s="74"/>
      <c r="AZ1005" s="74"/>
      <c r="BA1005" s="74"/>
      <c r="BB1005" s="74"/>
      <c r="BC1005" s="74"/>
      <c r="BD1005" s="74"/>
      <c r="BE1005" s="74"/>
      <c r="BF1005" s="74"/>
      <c r="BG1005" s="74"/>
      <c r="BH1005" s="74"/>
      <c r="BI1005" s="74"/>
      <c r="BJ1005" s="74"/>
      <c r="BK1005" s="74"/>
      <c r="BL1005" s="74"/>
      <c r="BM1005" s="74"/>
      <c r="BN1005" s="74"/>
      <c r="BO1005" s="74"/>
      <c r="BP1005" s="74"/>
      <c r="BQ1005" s="74"/>
      <c r="BR1005" s="74"/>
      <c r="BS1005" s="74"/>
      <c r="BT1005" s="74"/>
      <c r="BU1005" s="74"/>
      <c r="BV1005" s="74"/>
      <c r="BW1005" s="74"/>
      <c r="BX1005" s="74"/>
      <c r="BY1005" s="74"/>
      <c r="BZ1005" s="74"/>
      <c r="CA1005" s="74"/>
      <c r="CB1005" s="74"/>
      <c r="CC1005" s="74"/>
      <c r="CD1005" s="74"/>
      <c r="CE1005" s="74"/>
      <c r="CF1005" s="74"/>
      <c r="CG1005" s="74"/>
      <c r="CH1005" s="74"/>
      <c r="CI1005" s="74"/>
      <c r="CJ1005" s="74"/>
      <c r="CK1005" s="74"/>
      <c r="CL1005" s="74"/>
      <c r="CM1005" s="74"/>
      <c r="CN1005" s="74"/>
      <c r="CO1005" s="74"/>
      <c r="CP1005" s="74"/>
      <c r="CQ1005" s="74"/>
      <c r="CR1005" s="74"/>
      <c r="CS1005" s="74"/>
      <c r="CT1005" s="74"/>
      <c r="CU1005" s="74"/>
      <c r="CV1005" s="74"/>
      <c r="CW1005" s="74"/>
      <c r="CX1005" s="74"/>
      <c r="CY1005" s="74"/>
      <c r="CZ1005" s="74"/>
      <c r="DA1005" s="74"/>
      <c r="DB1005" s="74"/>
      <c r="DC1005" s="74"/>
      <c r="DD1005" s="74"/>
      <c r="DE1005" s="74"/>
      <c r="DF1005" s="74"/>
      <c r="DG1005" s="74"/>
      <c r="DH1005" s="74"/>
      <c r="DI1005" s="74"/>
      <c r="DJ1005" s="74"/>
      <c r="DK1005" s="74"/>
      <c r="DL1005" s="74"/>
      <c r="DM1005" s="74"/>
      <c r="DN1005" s="74"/>
      <c r="DO1005" s="74"/>
      <c r="DP1005" s="74"/>
      <c r="DQ1005" s="74"/>
      <c r="DR1005" s="74"/>
      <c r="DS1005" s="74"/>
      <c r="DT1005" s="74"/>
      <c r="DU1005" s="74"/>
      <c r="DV1005" s="74"/>
      <c r="DW1005" s="74"/>
      <c r="DX1005" s="74"/>
      <c r="DY1005" s="74"/>
      <c r="DZ1005" s="74"/>
      <c r="EA1005" s="74"/>
      <c r="EB1005" s="74"/>
      <c r="EC1005" s="74"/>
      <c r="ED1005" s="74"/>
      <c r="EE1005" s="74"/>
      <c r="EF1005" s="74"/>
      <c r="EG1005" s="74"/>
      <c r="EH1005" s="74"/>
      <c r="EI1005" s="74"/>
      <c r="EJ1005" s="74"/>
      <c r="EK1005" s="74"/>
      <c r="EL1005" s="74"/>
      <c r="EM1005" s="74"/>
      <c r="EN1005" s="74"/>
      <c r="EO1005" s="74"/>
      <c r="EP1005" s="74"/>
      <c r="EQ1005" s="74"/>
      <c r="ER1005" s="74"/>
      <c r="ES1005" s="74"/>
      <c r="ET1005" s="74"/>
      <c r="EU1005" s="74"/>
      <c r="EV1005" s="74"/>
      <c r="EW1005" s="74"/>
      <c r="EX1005" s="74"/>
      <c r="EY1005" s="74"/>
      <c r="EZ1005" s="74"/>
      <c r="FA1005" s="74"/>
    </row>
    <row r="1006" spans="1:157" ht="15.75">
      <c r="B1006" s="154" t="s">
        <v>1598</v>
      </c>
      <c r="C1006" s="272" t="s">
        <v>1736</v>
      </c>
      <c r="D1006" s="180" t="s">
        <v>230</v>
      </c>
      <c r="E1006" s="175" t="s">
        <v>21</v>
      </c>
      <c r="F1006" s="202"/>
      <c r="G1006" s="174"/>
      <c r="H1006" s="273">
        <f>SUM(H1007:H1012)</f>
        <v>5.2616400000000008</v>
      </c>
    </row>
    <row r="1007" spans="1:157" ht="30">
      <c r="B1007" s="161" t="s">
        <v>2287</v>
      </c>
      <c r="C1007" s="216" t="s">
        <v>604</v>
      </c>
      <c r="D1007" s="95" t="s">
        <v>605</v>
      </c>
      <c r="E1007" s="261" t="s">
        <v>261</v>
      </c>
      <c r="F1007" s="223">
        <v>0.1</v>
      </c>
      <c r="G1007" s="95">
        <v>12.89</v>
      </c>
      <c r="H1007" s="268">
        <f t="shared" ref="H1007:H1012" si="63">F1007*G1007</f>
        <v>1.2890000000000001</v>
      </c>
    </row>
    <row r="1008" spans="1:157">
      <c r="B1008" s="161" t="s">
        <v>2288</v>
      </c>
      <c r="C1008" s="216" t="s">
        <v>606</v>
      </c>
      <c r="D1008" s="95" t="s">
        <v>607</v>
      </c>
      <c r="E1008" s="261" t="s">
        <v>261</v>
      </c>
      <c r="F1008" s="223">
        <v>0.1</v>
      </c>
      <c r="G1008" s="95">
        <v>15.72</v>
      </c>
      <c r="H1008" s="268">
        <f t="shared" si="63"/>
        <v>1.5720000000000001</v>
      </c>
    </row>
    <row r="1009" spans="1:157">
      <c r="B1009" s="161" t="s">
        <v>2289</v>
      </c>
      <c r="C1009" s="216" t="s">
        <v>622</v>
      </c>
      <c r="D1009" s="95" t="s">
        <v>623</v>
      </c>
      <c r="E1009" s="261" t="s">
        <v>21</v>
      </c>
      <c r="F1009" s="223">
        <v>9.9000000000000008E-3</v>
      </c>
      <c r="G1009" s="95">
        <v>41.1</v>
      </c>
      <c r="H1009" s="268">
        <f t="shared" si="63"/>
        <v>0.40689000000000003</v>
      </c>
    </row>
    <row r="1010" spans="1:157">
      <c r="B1010" s="161" t="s">
        <v>2290</v>
      </c>
      <c r="C1010" s="274">
        <v>3517</v>
      </c>
      <c r="D1010" s="95" t="s">
        <v>830</v>
      </c>
      <c r="E1010" s="261" t="s">
        <v>21</v>
      </c>
      <c r="F1010" s="223">
        <v>1</v>
      </c>
      <c r="G1010" s="95">
        <v>1.45</v>
      </c>
      <c r="H1010" s="268">
        <f t="shared" si="63"/>
        <v>1.45</v>
      </c>
    </row>
    <row r="1011" spans="1:157">
      <c r="B1011" s="161" t="s">
        <v>2291</v>
      </c>
      <c r="C1011" s="216" t="s">
        <v>554</v>
      </c>
      <c r="D1011" s="95" t="s">
        <v>555</v>
      </c>
      <c r="E1011" s="261" t="s">
        <v>21</v>
      </c>
      <c r="F1011" s="223">
        <v>2.1000000000000001E-2</v>
      </c>
      <c r="G1011" s="95">
        <v>0.4</v>
      </c>
      <c r="H1011" s="268">
        <f t="shared" si="63"/>
        <v>8.4000000000000012E-3</v>
      </c>
    </row>
    <row r="1012" spans="1:157" ht="15.75" thickBot="1">
      <c r="B1012" s="161" t="s">
        <v>2292</v>
      </c>
      <c r="C1012" s="217" t="s">
        <v>624</v>
      </c>
      <c r="D1012" s="121" t="s">
        <v>625</v>
      </c>
      <c r="E1012" s="265" t="s">
        <v>21</v>
      </c>
      <c r="F1012" s="224">
        <v>1.4999999999999999E-2</v>
      </c>
      <c r="G1012" s="121">
        <v>35.69</v>
      </c>
      <c r="H1012" s="269">
        <f t="shared" si="63"/>
        <v>0.53534999999999999</v>
      </c>
    </row>
    <row r="1013" spans="1:157" s="172" customFormat="1" ht="16.5" thickBot="1">
      <c r="A1013" s="165"/>
      <c r="B1013" s="166"/>
      <c r="C1013" s="258"/>
      <c r="D1013" s="168"/>
      <c r="E1013" s="169"/>
      <c r="F1013" s="170"/>
      <c r="G1013" s="171"/>
      <c r="H1013" s="171"/>
      <c r="I1013" s="74"/>
      <c r="J1013" s="74"/>
      <c r="K1013" s="74"/>
      <c r="L1013" s="74"/>
      <c r="M1013" s="74"/>
      <c r="N1013" s="74"/>
      <c r="O1013" s="74"/>
      <c r="P1013" s="74"/>
      <c r="Q1013" s="74"/>
      <c r="R1013" s="74"/>
      <c r="S1013" s="74"/>
      <c r="T1013" s="74"/>
      <c r="U1013" s="74"/>
      <c r="V1013" s="74"/>
      <c r="W1013" s="74"/>
      <c r="X1013" s="74"/>
      <c r="Y1013" s="74"/>
      <c r="Z1013" s="74"/>
      <c r="AA1013" s="74"/>
      <c r="AB1013" s="74"/>
      <c r="AC1013" s="74"/>
      <c r="AD1013" s="74"/>
      <c r="AE1013" s="74"/>
      <c r="AF1013" s="74"/>
      <c r="AG1013" s="74"/>
      <c r="AH1013" s="74"/>
      <c r="AI1013" s="74"/>
      <c r="AJ1013" s="74"/>
      <c r="AK1013" s="74"/>
      <c r="AL1013" s="74"/>
      <c r="AM1013" s="74"/>
      <c r="AN1013" s="74"/>
      <c r="AO1013" s="74"/>
      <c r="AP1013" s="74"/>
      <c r="AQ1013" s="74"/>
      <c r="AR1013" s="74"/>
      <c r="AS1013" s="74"/>
      <c r="AT1013" s="74"/>
      <c r="AU1013" s="74"/>
      <c r="AV1013" s="74"/>
      <c r="AW1013" s="74"/>
      <c r="AX1013" s="74"/>
      <c r="AY1013" s="74"/>
      <c r="AZ1013" s="74"/>
      <c r="BA1013" s="74"/>
      <c r="BB1013" s="74"/>
      <c r="BC1013" s="74"/>
      <c r="BD1013" s="74"/>
      <c r="BE1013" s="74"/>
      <c r="BF1013" s="74"/>
      <c r="BG1013" s="74"/>
      <c r="BH1013" s="74"/>
      <c r="BI1013" s="74"/>
      <c r="BJ1013" s="74"/>
      <c r="BK1013" s="74"/>
      <c r="BL1013" s="74"/>
      <c r="BM1013" s="74"/>
      <c r="BN1013" s="74"/>
      <c r="BO1013" s="74"/>
      <c r="BP1013" s="74"/>
      <c r="BQ1013" s="74"/>
      <c r="BR1013" s="74"/>
      <c r="BS1013" s="74"/>
      <c r="BT1013" s="74"/>
      <c r="BU1013" s="74"/>
      <c r="BV1013" s="74"/>
      <c r="BW1013" s="74"/>
      <c r="BX1013" s="74"/>
      <c r="BY1013" s="74"/>
      <c r="BZ1013" s="74"/>
      <c r="CA1013" s="74"/>
      <c r="CB1013" s="74"/>
      <c r="CC1013" s="74"/>
      <c r="CD1013" s="74"/>
      <c r="CE1013" s="74"/>
      <c r="CF1013" s="74"/>
      <c r="CG1013" s="74"/>
      <c r="CH1013" s="74"/>
      <c r="CI1013" s="74"/>
      <c r="CJ1013" s="74"/>
      <c r="CK1013" s="74"/>
      <c r="CL1013" s="74"/>
      <c r="CM1013" s="74"/>
      <c r="CN1013" s="74"/>
      <c r="CO1013" s="74"/>
      <c r="CP1013" s="74"/>
      <c r="CQ1013" s="74"/>
      <c r="CR1013" s="74"/>
      <c r="CS1013" s="74"/>
      <c r="CT1013" s="74"/>
      <c r="CU1013" s="74"/>
      <c r="CV1013" s="74"/>
      <c r="CW1013" s="74"/>
      <c r="CX1013" s="74"/>
      <c r="CY1013" s="74"/>
      <c r="CZ1013" s="74"/>
      <c r="DA1013" s="74"/>
      <c r="DB1013" s="74"/>
      <c r="DC1013" s="74"/>
      <c r="DD1013" s="74"/>
      <c r="DE1013" s="74"/>
      <c r="DF1013" s="74"/>
      <c r="DG1013" s="74"/>
      <c r="DH1013" s="74"/>
      <c r="DI1013" s="74"/>
      <c r="DJ1013" s="74"/>
      <c r="DK1013" s="74"/>
      <c r="DL1013" s="74"/>
      <c r="DM1013" s="74"/>
      <c r="DN1013" s="74"/>
      <c r="DO1013" s="74"/>
      <c r="DP1013" s="74"/>
      <c r="DQ1013" s="74"/>
      <c r="DR1013" s="74"/>
      <c r="DS1013" s="74"/>
      <c r="DT1013" s="74"/>
      <c r="DU1013" s="74"/>
      <c r="DV1013" s="74"/>
      <c r="DW1013" s="74"/>
      <c r="DX1013" s="74"/>
      <c r="DY1013" s="74"/>
      <c r="DZ1013" s="74"/>
      <c r="EA1013" s="74"/>
      <c r="EB1013" s="74"/>
      <c r="EC1013" s="74"/>
      <c r="ED1013" s="74"/>
      <c r="EE1013" s="74"/>
      <c r="EF1013" s="74"/>
      <c r="EG1013" s="74"/>
      <c r="EH1013" s="74"/>
      <c r="EI1013" s="74"/>
      <c r="EJ1013" s="74"/>
      <c r="EK1013" s="74"/>
      <c r="EL1013" s="74"/>
      <c r="EM1013" s="74"/>
      <c r="EN1013" s="74"/>
      <c r="EO1013" s="74"/>
      <c r="EP1013" s="74"/>
      <c r="EQ1013" s="74"/>
      <c r="ER1013" s="74"/>
      <c r="ES1013" s="74"/>
      <c r="ET1013" s="74"/>
      <c r="EU1013" s="74"/>
      <c r="EV1013" s="74"/>
      <c r="EW1013" s="74"/>
      <c r="EX1013" s="74"/>
      <c r="EY1013" s="74"/>
      <c r="EZ1013" s="74"/>
      <c r="FA1013" s="74"/>
    </row>
    <row r="1014" spans="1:157" ht="47.25">
      <c r="B1014" s="154" t="s">
        <v>1599</v>
      </c>
      <c r="C1014" s="275" t="s">
        <v>311</v>
      </c>
      <c r="D1014" s="276" t="s">
        <v>831</v>
      </c>
      <c r="E1014" s="277" t="s">
        <v>21</v>
      </c>
      <c r="F1014" s="278"/>
      <c r="G1014" s="279"/>
      <c r="H1014" s="273">
        <f>SUM(H1015:H1020)</f>
        <v>6.2116400000000001</v>
      </c>
    </row>
    <row r="1015" spans="1:157" ht="30">
      <c r="B1015" s="161" t="s">
        <v>2293</v>
      </c>
      <c r="C1015" s="216" t="s">
        <v>604</v>
      </c>
      <c r="D1015" s="95" t="s">
        <v>605</v>
      </c>
      <c r="E1015" s="261" t="s">
        <v>261</v>
      </c>
      <c r="F1015" s="223">
        <v>0.1</v>
      </c>
      <c r="G1015" s="95">
        <v>12.89</v>
      </c>
      <c r="H1015" s="268">
        <f t="shared" ref="H1015:H1020" si="64">F1015*G1015</f>
        <v>1.2890000000000001</v>
      </c>
    </row>
    <row r="1016" spans="1:157">
      <c r="B1016" s="161" t="s">
        <v>2294</v>
      </c>
      <c r="C1016" s="216" t="s">
        <v>606</v>
      </c>
      <c r="D1016" s="95" t="s">
        <v>607</v>
      </c>
      <c r="E1016" s="261" t="s">
        <v>261</v>
      </c>
      <c r="F1016" s="223">
        <v>0.1</v>
      </c>
      <c r="G1016" s="95">
        <v>15.72</v>
      </c>
      <c r="H1016" s="268">
        <f t="shared" si="64"/>
        <v>1.5720000000000001</v>
      </c>
    </row>
    <row r="1017" spans="1:157">
      <c r="B1017" s="161" t="s">
        <v>2295</v>
      </c>
      <c r="C1017" s="216" t="s">
        <v>622</v>
      </c>
      <c r="D1017" s="95" t="s">
        <v>623</v>
      </c>
      <c r="E1017" s="261" t="s">
        <v>21</v>
      </c>
      <c r="F1017" s="223">
        <v>9.9000000000000008E-3</v>
      </c>
      <c r="G1017" s="95">
        <v>41.1</v>
      </c>
      <c r="H1017" s="268">
        <f t="shared" si="64"/>
        <v>0.40689000000000003</v>
      </c>
    </row>
    <row r="1018" spans="1:157">
      <c r="B1018" s="161" t="s">
        <v>2296</v>
      </c>
      <c r="C1018" s="216" t="s">
        <v>832</v>
      </c>
      <c r="D1018" s="95" t="s">
        <v>833</v>
      </c>
      <c r="E1018" s="261" t="s">
        <v>21</v>
      </c>
      <c r="F1018" s="223">
        <v>1</v>
      </c>
      <c r="G1018" s="95">
        <v>2.4</v>
      </c>
      <c r="H1018" s="268">
        <f t="shared" si="64"/>
        <v>2.4</v>
      </c>
    </row>
    <row r="1019" spans="1:157">
      <c r="B1019" s="161" t="s">
        <v>2297</v>
      </c>
      <c r="C1019" s="216" t="s">
        <v>554</v>
      </c>
      <c r="D1019" s="95" t="s">
        <v>555</v>
      </c>
      <c r="E1019" s="261" t="s">
        <v>21</v>
      </c>
      <c r="F1019" s="223">
        <v>2.1000000000000001E-2</v>
      </c>
      <c r="G1019" s="95">
        <v>0.4</v>
      </c>
      <c r="H1019" s="268">
        <f t="shared" si="64"/>
        <v>8.4000000000000012E-3</v>
      </c>
    </row>
    <row r="1020" spans="1:157" ht="15.75" thickBot="1">
      <c r="B1020" s="161" t="s">
        <v>2298</v>
      </c>
      <c r="C1020" s="217" t="s">
        <v>624</v>
      </c>
      <c r="D1020" s="121" t="s">
        <v>625</v>
      </c>
      <c r="E1020" s="265" t="s">
        <v>21</v>
      </c>
      <c r="F1020" s="224">
        <v>1.4999999999999999E-2</v>
      </c>
      <c r="G1020" s="121">
        <v>35.69</v>
      </c>
      <c r="H1020" s="269">
        <f t="shared" si="64"/>
        <v>0.53534999999999999</v>
      </c>
    </row>
    <row r="1021" spans="1:157" s="172" customFormat="1" ht="16.5" thickBot="1">
      <c r="A1021" s="165"/>
      <c r="B1021" s="166"/>
      <c r="C1021" s="258"/>
      <c r="D1021" s="168"/>
      <c r="E1021" s="169"/>
      <c r="F1021" s="170"/>
      <c r="G1021" s="171"/>
      <c r="H1021" s="171"/>
      <c r="I1021" s="74"/>
      <c r="J1021" s="74"/>
      <c r="K1021" s="74"/>
      <c r="L1021" s="74"/>
      <c r="M1021" s="74"/>
      <c r="N1021" s="74"/>
      <c r="O1021" s="74"/>
      <c r="P1021" s="74"/>
      <c r="Q1021" s="74"/>
      <c r="R1021" s="74"/>
      <c r="S1021" s="74"/>
      <c r="T1021" s="74"/>
      <c r="U1021" s="74"/>
      <c r="V1021" s="74"/>
      <c r="W1021" s="74"/>
      <c r="X1021" s="74"/>
      <c r="Y1021" s="74"/>
      <c r="Z1021" s="74"/>
      <c r="AA1021" s="74"/>
      <c r="AB1021" s="74"/>
      <c r="AC1021" s="74"/>
      <c r="AD1021" s="74"/>
      <c r="AE1021" s="74"/>
      <c r="AF1021" s="74"/>
      <c r="AG1021" s="74"/>
      <c r="AH1021" s="74"/>
      <c r="AI1021" s="74"/>
      <c r="AJ1021" s="74"/>
      <c r="AK1021" s="74"/>
      <c r="AL1021" s="74"/>
      <c r="AM1021" s="74"/>
      <c r="AN1021" s="74"/>
      <c r="AO1021" s="74"/>
      <c r="AP1021" s="74"/>
      <c r="AQ1021" s="74"/>
      <c r="AR1021" s="74"/>
      <c r="AS1021" s="74"/>
      <c r="AT1021" s="74"/>
      <c r="AU1021" s="74"/>
      <c r="AV1021" s="74"/>
      <c r="AW1021" s="74"/>
      <c r="AX1021" s="74"/>
      <c r="AY1021" s="74"/>
      <c r="AZ1021" s="74"/>
      <c r="BA1021" s="74"/>
      <c r="BB1021" s="74"/>
      <c r="BC1021" s="74"/>
      <c r="BD1021" s="74"/>
      <c r="BE1021" s="74"/>
      <c r="BF1021" s="74"/>
      <c r="BG1021" s="74"/>
      <c r="BH1021" s="74"/>
      <c r="BI1021" s="74"/>
      <c r="BJ1021" s="74"/>
      <c r="BK1021" s="74"/>
      <c r="BL1021" s="74"/>
      <c r="BM1021" s="74"/>
      <c r="BN1021" s="74"/>
      <c r="BO1021" s="74"/>
      <c r="BP1021" s="74"/>
      <c r="BQ1021" s="74"/>
      <c r="BR1021" s="74"/>
      <c r="BS1021" s="74"/>
      <c r="BT1021" s="74"/>
      <c r="BU1021" s="74"/>
      <c r="BV1021" s="74"/>
      <c r="BW1021" s="74"/>
      <c r="BX1021" s="74"/>
      <c r="BY1021" s="74"/>
      <c r="BZ1021" s="74"/>
      <c r="CA1021" s="74"/>
      <c r="CB1021" s="74"/>
      <c r="CC1021" s="74"/>
      <c r="CD1021" s="74"/>
      <c r="CE1021" s="74"/>
      <c r="CF1021" s="74"/>
      <c r="CG1021" s="74"/>
      <c r="CH1021" s="74"/>
      <c r="CI1021" s="74"/>
      <c r="CJ1021" s="74"/>
      <c r="CK1021" s="74"/>
      <c r="CL1021" s="74"/>
      <c r="CM1021" s="74"/>
      <c r="CN1021" s="74"/>
      <c r="CO1021" s="74"/>
      <c r="CP1021" s="74"/>
      <c r="CQ1021" s="74"/>
      <c r="CR1021" s="74"/>
      <c r="CS1021" s="74"/>
      <c r="CT1021" s="74"/>
      <c r="CU1021" s="74"/>
      <c r="CV1021" s="74"/>
      <c r="CW1021" s="74"/>
      <c r="CX1021" s="74"/>
      <c r="CY1021" s="74"/>
      <c r="CZ1021" s="74"/>
      <c r="DA1021" s="74"/>
      <c r="DB1021" s="74"/>
      <c r="DC1021" s="74"/>
      <c r="DD1021" s="74"/>
      <c r="DE1021" s="74"/>
      <c r="DF1021" s="74"/>
      <c r="DG1021" s="74"/>
      <c r="DH1021" s="74"/>
      <c r="DI1021" s="74"/>
      <c r="DJ1021" s="74"/>
      <c r="DK1021" s="74"/>
      <c r="DL1021" s="74"/>
      <c r="DM1021" s="74"/>
      <c r="DN1021" s="74"/>
      <c r="DO1021" s="74"/>
      <c r="DP1021" s="74"/>
      <c r="DQ1021" s="74"/>
      <c r="DR1021" s="74"/>
      <c r="DS1021" s="74"/>
      <c r="DT1021" s="74"/>
      <c r="DU1021" s="74"/>
      <c r="DV1021" s="74"/>
      <c r="DW1021" s="74"/>
      <c r="DX1021" s="74"/>
      <c r="DY1021" s="74"/>
      <c r="DZ1021" s="74"/>
      <c r="EA1021" s="74"/>
      <c r="EB1021" s="74"/>
      <c r="EC1021" s="74"/>
      <c r="ED1021" s="74"/>
      <c r="EE1021" s="74"/>
      <c r="EF1021" s="74"/>
      <c r="EG1021" s="74"/>
      <c r="EH1021" s="74"/>
      <c r="EI1021" s="74"/>
      <c r="EJ1021" s="74"/>
      <c r="EK1021" s="74"/>
      <c r="EL1021" s="74"/>
      <c r="EM1021" s="74"/>
      <c r="EN1021" s="74"/>
      <c r="EO1021" s="74"/>
      <c r="EP1021" s="74"/>
      <c r="EQ1021" s="74"/>
      <c r="ER1021" s="74"/>
      <c r="ES1021" s="74"/>
      <c r="ET1021" s="74"/>
      <c r="EU1021" s="74"/>
      <c r="EV1021" s="74"/>
      <c r="EW1021" s="74"/>
      <c r="EX1021" s="74"/>
      <c r="EY1021" s="74"/>
      <c r="EZ1021" s="74"/>
      <c r="FA1021" s="74"/>
    </row>
    <row r="1022" spans="1:157" ht="47.25">
      <c r="B1022" s="154" t="s">
        <v>1600</v>
      </c>
      <c r="C1022" s="275" t="s">
        <v>312</v>
      </c>
      <c r="D1022" s="276" t="s">
        <v>313</v>
      </c>
      <c r="E1022" s="277" t="s">
        <v>21</v>
      </c>
      <c r="F1022" s="278"/>
      <c r="G1022" s="279"/>
      <c r="H1022" s="273">
        <f>SUM(H1023:H1027)</f>
        <v>7.3903000000000008</v>
      </c>
    </row>
    <row r="1023" spans="1:157" ht="30">
      <c r="B1023" s="161" t="s">
        <v>2299</v>
      </c>
      <c r="C1023" s="216" t="s">
        <v>604</v>
      </c>
      <c r="D1023" s="95" t="s">
        <v>605</v>
      </c>
      <c r="E1023" s="261" t="s">
        <v>261</v>
      </c>
      <c r="F1023" s="223">
        <v>0.13</v>
      </c>
      <c r="G1023" s="95">
        <v>12.89</v>
      </c>
      <c r="H1023" s="268">
        <f>F1023*G1023</f>
        <v>1.6757000000000002</v>
      </c>
    </row>
    <row r="1024" spans="1:157">
      <c r="B1024" s="161" t="s">
        <v>2300</v>
      </c>
      <c r="C1024" s="216" t="s">
        <v>606</v>
      </c>
      <c r="D1024" s="95" t="s">
        <v>607</v>
      </c>
      <c r="E1024" s="261" t="s">
        <v>261</v>
      </c>
      <c r="F1024" s="223">
        <v>0.13</v>
      </c>
      <c r="G1024" s="95">
        <v>15.72</v>
      </c>
      <c r="H1024" s="268">
        <f>F1024*G1024</f>
        <v>2.0436000000000001</v>
      </c>
    </row>
    <row r="1025" spans="1:157">
      <c r="B1025" s="161" t="s">
        <v>2301</v>
      </c>
      <c r="C1025" s="216" t="s">
        <v>805</v>
      </c>
      <c r="D1025" s="95" t="s">
        <v>806</v>
      </c>
      <c r="E1025" s="261" t="s">
        <v>21</v>
      </c>
      <c r="F1025" s="223">
        <v>1</v>
      </c>
      <c r="G1025" s="95">
        <v>1.1299999999999999</v>
      </c>
      <c r="H1025" s="268">
        <f>F1025*G1025</f>
        <v>1.1299999999999999</v>
      </c>
    </row>
    <row r="1026" spans="1:157">
      <c r="B1026" s="161" t="s">
        <v>2302</v>
      </c>
      <c r="C1026" s="216" t="s">
        <v>834</v>
      </c>
      <c r="D1026" s="95" t="s">
        <v>835</v>
      </c>
      <c r="E1026" s="261" t="s">
        <v>21</v>
      </c>
      <c r="F1026" s="223">
        <v>1</v>
      </c>
      <c r="G1026" s="95">
        <v>2.2400000000000002</v>
      </c>
      <c r="H1026" s="268">
        <f>F1026*G1026</f>
        <v>2.2400000000000002</v>
      </c>
    </row>
    <row r="1027" spans="1:157" ht="30.75" thickBot="1">
      <c r="B1027" s="161" t="s">
        <v>2303</v>
      </c>
      <c r="C1027" s="217" t="s">
        <v>809</v>
      </c>
      <c r="D1027" s="121" t="s">
        <v>810</v>
      </c>
      <c r="E1027" s="265" t="s">
        <v>21</v>
      </c>
      <c r="F1027" s="224">
        <v>0.02</v>
      </c>
      <c r="G1027" s="121">
        <v>15.05</v>
      </c>
      <c r="H1027" s="269">
        <f>F1027*G1027</f>
        <v>0.30100000000000005</v>
      </c>
    </row>
    <row r="1028" spans="1:157" s="172" customFormat="1" ht="16.5" thickBot="1">
      <c r="A1028" s="165"/>
      <c r="B1028" s="166"/>
      <c r="C1028" s="258"/>
      <c r="D1028" s="168"/>
      <c r="E1028" s="169"/>
      <c r="F1028" s="170"/>
      <c r="G1028" s="171"/>
      <c r="H1028" s="171"/>
      <c r="I1028" s="74"/>
      <c r="J1028" s="74"/>
      <c r="K1028" s="74"/>
      <c r="L1028" s="74"/>
      <c r="M1028" s="74"/>
      <c r="N1028" s="74"/>
      <c r="O1028" s="74"/>
      <c r="P1028" s="74"/>
      <c r="Q1028" s="74"/>
      <c r="R1028" s="74"/>
      <c r="S1028" s="74"/>
      <c r="T1028" s="74"/>
      <c r="U1028" s="74"/>
      <c r="V1028" s="74"/>
      <c r="W1028" s="74"/>
      <c r="X1028" s="74"/>
      <c r="Y1028" s="74"/>
      <c r="Z1028" s="74"/>
      <c r="AA1028" s="74"/>
      <c r="AB1028" s="74"/>
      <c r="AC1028" s="74"/>
      <c r="AD1028" s="74"/>
      <c r="AE1028" s="74"/>
      <c r="AF1028" s="74"/>
      <c r="AG1028" s="74"/>
      <c r="AH1028" s="74"/>
      <c r="AI1028" s="74"/>
      <c r="AJ1028" s="74"/>
      <c r="AK1028" s="74"/>
      <c r="AL1028" s="74"/>
      <c r="AM1028" s="74"/>
      <c r="AN1028" s="74"/>
      <c r="AO1028" s="74"/>
      <c r="AP1028" s="74"/>
      <c r="AQ1028" s="74"/>
      <c r="AR1028" s="74"/>
      <c r="AS1028" s="74"/>
      <c r="AT1028" s="74"/>
      <c r="AU1028" s="74"/>
      <c r="AV1028" s="74"/>
      <c r="AW1028" s="74"/>
      <c r="AX1028" s="74"/>
      <c r="AY1028" s="74"/>
      <c r="AZ1028" s="74"/>
      <c r="BA1028" s="74"/>
      <c r="BB1028" s="74"/>
      <c r="BC1028" s="74"/>
      <c r="BD1028" s="74"/>
      <c r="BE1028" s="74"/>
      <c r="BF1028" s="74"/>
      <c r="BG1028" s="74"/>
      <c r="BH1028" s="74"/>
      <c r="BI1028" s="74"/>
      <c r="BJ1028" s="74"/>
      <c r="BK1028" s="74"/>
      <c r="BL1028" s="74"/>
      <c r="BM1028" s="74"/>
      <c r="BN1028" s="74"/>
      <c r="BO1028" s="74"/>
      <c r="BP1028" s="74"/>
      <c r="BQ1028" s="74"/>
      <c r="BR1028" s="74"/>
      <c r="BS1028" s="74"/>
      <c r="BT1028" s="74"/>
      <c r="BU1028" s="74"/>
      <c r="BV1028" s="74"/>
      <c r="BW1028" s="74"/>
      <c r="BX1028" s="74"/>
      <c r="BY1028" s="74"/>
      <c r="BZ1028" s="74"/>
      <c r="CA1028" s="74"/>
      <c r="CB1028" s="74"/>
      <c r="CC1028" s="74"/>
      <c r="CD1028" s="74"/>
      <c r="CE1028" s="74"/>
      <c r="CF1028" s="74"/>
      <c r="CG1028" s="74"/>
      <c r="CH1028" s="74"/>
      <c r="CI1028" s="74"/>
      <c r="CJ1028" s="74"/>
      <c r="CK1028" s="74"/>
      <c r="CL1028" s="74"/>
      <c r="CM1028" s="74"/>
      <c r="CN1028" s="74"/>
      <c r="CO1028" s="74"/>
      <c r="CP1028" s="74"/>
      <c r="CQ1028" s="74"/>
      <c r="CR1028" s="74"/>
      <c r="CS1028" s="74"/>
      <c r="CT1028" s="74"/>
      <c r="CU1028" s="74"/>
      <c r="CV1028" s="74"/>
      <c r="CW1028" s="74"/>
      <c r="CX1028" s="74"/>
      <c r="CY1028" s="74"/>
      <c r="CZ1028" s="74"/>
      <c r="DA1028" s="74"/>
      <c r="DB1028" s="74"/>
      <c r="DC1028" s="74"/>
      <c r="DD1028" s="74"/>
      <c r="DE1028" s="74"/>
      <c r="DF1028" s="74"/>
      <c r="DG1028" s="74"/>
      <c r="DH1028" s="74"/>
      <c r="DI1028" s="74"/>
      <c r="DJ1028" s="74"/>
      <c r="DK1028" s="74"/>
      <c r="DL1028" s="74"/>
      <c r="DM1028" s="74"/>
      <c r="DN1028" s="74"/>
      <c r="DO1028" s="74"/>
      <c r="DP1028" s="74"/>
      <c r="DQ1028" s="74"/>
      <c r="DR1028" s="74"/>
      <c r="DS1028" s="74"/>
      <c r="DT1028" s="74"/>
      <c r="DU1028" s="74"/>
      <c r="DV1028" s="74"/>
      <c r="DW1028" s="74"/>
      <c r="DX1028" s="74"/>
      <c r="DY1028" s="74"/>
      <c r="DZ1028" s="74"/>
      <c r="EA1028" s="74"/>
      <c r="EB1028" s="74"/>
      <c r="EC1028" s="74"/>
      <c r="ED1028" s="74"/>
      <c r="EE1028" s="74"/>
      <c r="EF1028" s="74"/>
      <c r="EG1028" s="74"/>
      <c r="EH1028" s="74"/>
      <c r="EI1028" s="74"/>
      <c r="EJ1028" s="74"/>
      <c r="EK1028" s="74"/>
      <c r="EL1028" s="74"/>
      <c r="EM1028" s="74"/>
      <c r="EN1028" s="74"/>
      <c r="EO1028" s="74"/>
      <c r="EP1028" s="74"/>
      <c r="EQ1028" s="74"/>
      <c r="ER1028" s="74"/>
      <c r="ES1028" s="74"/>
      <c r="ET1028" s="74"/>
      <c r="EU1028" s="74"/>
      <c r="EV1028" s="74"/>
      <c r="EW1028" s="74"/>
      <c r="EX1028" s="74"/>
      <c r="EY1028" s="74"/>
      <c r="EZ1028" s="74"/>
      <c r="FA1028" s="74"/>
    </row>
    <row r="1029" spans="1:157" ht="47.25">
      <c r="B1029" s="154" t="s">
        <v>1601</v>
      </c>
      <c r="C1029" s="275" t="s">
        <v>836</v>
      </c>
      <c r="D1029" s="276" t="s">
        <v>837</v>
      </c>
      <c r="E1029" s="277" t="s">
        <v>21</v>
      </c>
      <c r="F1029" s="278"/>
      <c r="G1029" s="279"/>
      <c r="H1029" s="273">
        <f>SUM(H1030:H1034)</f>
        <v>8.0602999999999998</v>
      </c>
    </row>
    <row r="1030" spans="1:157" ht="30">
      <c r="B1030" s="161" t="s">
        <v>2304</v>
      </c>
      <c r="C1030" s="216" t="s">
        <v>604</v>
      </c>
      <c r="D1030" s="95" t="s">
        <v>605</v>
      </c>
      <c r="E1030" s="261" t="s">
        <v>261</v>
      </c>
      <c r="F1030" s="223">
        <v>0.13</v>
      </c>
      <c r="G1030" s="95">
        <v>12.89</v>
      </c>
      <c r="H1030" s="268">
        <f>F1030*G1030</f>
        <v>1.6757000000000002</v>
      </c>
    </row>
    <row r="1031" spans="1:157">
      <c r="B1031" s="161" t="s">
        <v>2305</v>
      </c>
      <c r="C1031" s="216" t="s">
        <v>606</v>
      </c>
      <c r="D1031" s="95" t="s">
        <v>607</v>
      </c>
      <c r="E1031" s="261" t="s">
        <v>261</v>
      </c>
      <c r="F1031" s="223">
        <v>0.13</v>
      </c>
      <c r="G1031" s="95">
        <v>15.72</v>
      </c>
      <c r="H1031" s="268">
        <f>F1031*G1031</f>
        <v>2.0436000000000001</v>
      </c>
    </row>
    <row r="1032" spans="1:157">
      <c r="B1032" s="161" t="s">
        <v>2306</v>
      </c>
      <c r="C1032" s="216" t="s">
        <v>805</v>
      </c>
      <c r="D1032" s="95" t="s">
        <v>806</v>
      </c>
      <c r="E1032" s="261" t="s">
        <v>21</v>
      </c>
      <c r="F1032" s="223">
        <v>1</v>
      </c>
      <c r="G1032" s="95">
        <v>1.1299999999999999</v>
      </c>
      <c r="H1032" s="268">
        <f>F1032*G1032</f>
        <v>1.1299999999999999</v>
      </c>
    </row>
    <row r="1033" spans="1:157">
      <c r="B1033" s="161" t="s">
        <v>2307</v>
      </c>
      <c r="C1033" s="216" t="s">
        <v>838</v>
      </c>
      <c r="D1033" s="95" t="s">
        <v>839</v>
      </c>
      <c r="E1033" s="261" t="s">
        <v>21</v>
      </c>
      <c r="F1033" s="223">
        <v>1</v>
      </c>
      <c r="G1033" s="95">
        <v>2.91</v>
      </c>
      <c r="H1033" s="268">
        <f>F1033*G1033</f>
        <v>2.91</v>
      </c>
    </row>
    <row r="1034" spans="1:157" ht="30.75" thickBot="1">
      <c r="B1034" s="161" t="s">
        <v>2308</v>
      </c>
      <c r="C1034" s="217" t="s">
        <v>809</v>
      </c>
      <c r="D1034" s="121" t="s">
        <v>810</v>
      </c>
      <c r="E1034" s="265" t="s">
        <v>21</v>
      </c>
      <c r="F1034" s="224">
        <v>0.02</v>
      </c>
      <c r="G1034" s="121">
        <v>15.05</v>
      </c>
      <c r="H1034" s="269">
        <f>F1034*G1034</f>
        <v>0.30100000000000005</v>
      </c>
    </row>
    <row r="1035" spans="1:157" s="172" customFormat="1" ht="16.5" thickBot="1">
      <c r="A1035" s="165"/>
      <c r="B1035" s="166"/>
      <c r="C1035" s="258"/>
      <c r="D1035" s="168"/>
      <c r="E1035" s="169"/>
      <c r="F1035" s="170"/>
      <c r="G1035" s="171"/>
      <c r="H1035" s="171"/>
      <c r="I1035" s="74"/>
      <c r="J1035" s="74"/>
      <c r="K1035" s="74"/>
      <c r="L1035" s="74"/>
      <c r="M1035" s="74"/>
      <c r="N1035" s="74"/>
      <c r="O1035" s="74"/>
      <c r="P1035" s="74"/>
      <c r="Q1035" s="74"/>
      <c r="R1035" s="74"/>
      <c r="S1035" s="74"/>
      <c r="T1035" s="74"/>
      <c r="U1035" s="74"/>
      <c r="V1035" s="74"/>
      <c r="W1035" s="74"/>
      <c r="X1035" s="74"/>
      <c r="Y1035" s="74"/>
      <c r="Z1035" s="74"/>
      <c r="AA1035" s="74"/>
      <c r="AB1035" s="74"/>
      <c r="AC1035" s="74"/>
      <c r="AD1035" s="74"/>
      <c r="AE1035" s="74"/>
      <c r="AF1035" s="74"/>
      <c r="AG1035" s="74"/>
      <c r="AH1035" s="74"/>
      <c r="AI1035" s="74"/>
      <c r="AJ1035" s="74"/>
      <c r="AK1035" s="74"/>
      <c r="AL1035" s="74"/>
      <c r="AM1035" s="74"/>
      <c r="AN1035" s="74"/>
      <c r="AO1035" s="74"/>
      <c r="AP1035" s="74"/>
      <c r="AQ1035" s="74"/>
      <c r="AR1035" s="74"/>
      <c r="AS1035" s="74"/>
      <c r="AT1035" s="74"/>
      <c r="AU1035" s="74"/>
      <c r="AV1035" s="74"/>
      <c r="AW1035" s="74"/>
      <c r="AX1035" s="74"/>
      <c r="AY1035" s="74"/>
      <c r="AZ1035" s="74"/>
      <c r="BA1035" s="74"/>
      <c r="BB1035" s="74"/>
      <c r="BC1035" s="74"/>
      <c r="BD1035" s="74"/>
      <c r="BE1035" s="74"/>
      <c r="BF1035" s="74"/>
      <c r="BG1035" s="74"/>
      <c r="BH1035" s="74"/>
      <c r="BI1035" s="74"/>
      <c r="BJ1035" s="74"/>
      <c r="BK1035" s="74"/>
      <c r="BL1035" s="74"/>
      <c r="BM1035" s="74"/>
      <c r="BN1035" s="74"/>
      <c r="BO1035" s="74"/>
      <c r="BP1035" s="74"/>
      <c r="BQ1035" s="74"/>
      <c r="BR1035" s="74"/>
      <c r="BS1035" s="74"/>
      <c r="BT1035" s="74"/>
      <c r="BU1035" s="74"/>
      <c r="BV1035" s="74"/>
      <c r="BW1035" s="74"/>
      <c r="BX1035" s="74"/>
      <c r="BY1035" s="74"/>
      <c r="BZ1035" s="74"/>
      <c r="CA1035" s="74"/>
      <c r="CB1035" s="74"/>
      <c r="CC1035" s="74"/>
      <c r="CD1035" s="74"/>
      <c r="CE1035" s="74"/>
      <c r="CF1035" s="74"/>
      <c r="CG1035" s="74"/>
      <c r="CH1035" s="74"/>
      <c r="CI1035" s="74"/>
      <c r="CJ1035" s="74"/>
      <c r="CK1035" s="74"/>
      <c r="CL1035" s="74"/>
      <c r="CM1035" s="74"/>
      <c r="CN1035" s="74"/>
      <c r="CO1035" s="74"/>
      <c r="CP1035" s="74"/>
      <c r="CQ1035" s="74"/>
      <c r="CR1035" s="74"/>
      <c r="CS1035" s="74"/>
      <c r="CT1035" s="74"/>
      <c r="CU1035" s="74"/>
      <c r="CV1035" s="74"/>
      <c r="CW1035" s="74"/>
      <c r="CX1035" s="74"/>
      <c r="CY1035" s="74"/>
      <c r="CZ1035" s="74"/>
      <c r="DA1035" s="74"/>
      <c r="DB1035" s="74"/>
      <c r="DC1035" s="74"/>
      <c r="DD1035" s="74"/>
      <c r="DE1035" s="74"/>
      <c r="DF1035" s="74"/>
      <c r="DG1035" s="74"/>
      <c r="DH1035" s="74"/>
      <c r="DI1035" s="74"/>
      <c r="DJ1035" s="74"/>
      <c r="DK1035" s="74"/>
      <c r="DL1035" s="74"/>
      <c r="DM1035" s="74"/>
      <c r="DN1035" s="74"/>
      <c r="DO1035" s="74"/>
      <c r="DP1035" s="74"/>
      <c r="DQ1035" s="74"/>
      <c r="DR1035" s="74"/>
      <c r="DS1035" s="74"/>
      <c r="DT1035" s="74"/>
      <c r="DU1035" s="74"/>
      <c r="DV1035" s="74"/>
      <c r="DW1035" s="74"/>
      <c r="DX1035" s="74"/>
      <c r="DY1035" s="74"/>
      <c r="DZ1035" s="74"/>
      <c r="EA1035" s="74"/>
      <c r="EB1035" s="74"/>
      <c r="EC1035" s="74"/>
      <c r="ED1035" s="74"/>
      <c r="EE1035" s="74"/>
      <c r="EF1035" s="74"/>
      <c r="EG1035" s="74"/>
      <c r="EH1035" s="74"/>
      <c r="EI1035" s="74"/>
      <c r="EJ1035" s="74"/>
      <c r="EK1035" s="74"/>
      <c r="EL1035" s="74"/>
      <c r="EM1035" s="74"/>
      <c r="EN1035" s="74"/>
      <c r="EO1035" s="74"/>
      <c r="EP1035" s="74"/>
      <c r="EQ1035" s="74"/>
      <c r="ER1035" s="74"/>
      <c r="ES1035" s="74"/>
      <c r="ET1035" s="74"/>
      <c r="EU1035" s="74"/>
      <c r="EV1035" s="74"/>
      <c r="EW1035" s="74"/>
      <c r="EX1035" s="74"/>
      <c r="EY1035" s="74"/>
      <c r="EZ1035" s="74"/>
      <c r="FA1035" s="74"/>
    </row>
    <row r="1036" spans="1:157" ht="47.25">
      <c r="B1036" s="154" t="s">
        <v>1602</v>
      </c>
      <c r="C1036" s="275" t="s">
        <v>840</v>
      </c>
      <c r="D1036" s="276" t="s">
        <v>841</v>
      </c>
      <c r="E1036" s="277" t="s">
        <v>21</v>
      </c>
      <c r="F1036" s="278"/>
      <c r="G1036" s="279"/>
      <c r="H1036" s="273">
        <f>SUM(H1037:H1041)</f>
        <v>13.1874</v>
      </c>
    </row>
    <row r="1037" spans="1:157" ht="30">
      <c r="B1037" s="161" t="s">
        <v>2309</v>
      </c>
      <c r="C1037" s="216" t="s">
        <v>604</v>
      </c>
      <c r="D1037" s="95" t="s">
        <v>605</v>
      </c>
      <c r="E1037" s="261" t="s">
        <v>261</v>
      </c>
      <c r="F1037" s="223">
        <v>0.19</v>
      </c>
      <c r="G1037" s="95">
        <v>12.89</v>
      </c>
      <c r="H1037" s="268">
        <f>F1037*G1037</f>
        <v>2.4491000000000001</v>
      </c>
    </row>
    <row r="1038" spans="1:157">
      <c r="B1038" s="161" t="s">
        <v>2310</v>
      </c>
      <c r="C1038" s="216" t="s">
        <v>606</v>
      </c>
      <c r="D1038" s="95" t="s">
        <v>607</v>
      </c>
      <c r="E1038" s="261" t="s">
        <v>261</v>
      </c>
      <c r="F1038" s="223">
        <v>0.19</v>
      </c>
      <c r="G1038" s="95">
        <v>15.72</v>
      </c>
      <c r="H1038" s="268">
        <f>F1038*G1038</f>
        <v>2.9868000000000001</v>
      </c>
    </row>
    <row r="1039" spans="1:157">
      <c r="B1039" s="161" t="s">
        <v>2311</v>
      </c>
      <c r="C1039" s="216" t="s">
        <v>813</v>
      </c>
      <c r="D1039" s="95" t="s">
        <v>814</v>
      </c>
      <c r="E1039" s="261" t="s">
        <v>21</v>
      </c>
      <c r="F1039" s="223">
        <v>1</v>
      </c>
      <c r="G1039" s="95">
        <v>1.59</v>
      </c>
      <c r="H1039" s="268">
        <f>F1039*G1039</f>
        <v>1.59</v>
      </c>
    </row>
    <row r="1040" spans="1:157">
      <c r="B1040" s="161" t="s">
        <v>2312</v>
      </c>
      <c r="C1040" s="216" t="s">
        <v>842</v>
      </c>
      <c r="D1040" s="95" t="s">
        <v>843</v>
      </c>
      <c r="E1040" s="261" t="s">
        <v>21</v>
      </c>
      <c r="F1040" s="223">
        <v>1</v>
      </c>
      <c r="G1040" s="95">
        <v>5.71</v>
      </c>
      <c r="H1040" s="268">
        <f>F1040*G1040</f>
        <v>5.71</v>
      </c>
    </row>
    <row r="1041" spans="1:157" ht="30.75" thickBot="1">
      <c r="B1041" s="161" t="s">
        <v>2313</v>
      </c>
      <c r="C1041" s="217" t="s">
        <v>809</v>
      </c>
      <c r="D1041" s="121" t="s">
        <v>810</v>
      </c>
      <c r="E1041" s="265" t="s">
        <v>21</v>
      </c>
      <c r="F1041" s="224">
        <v>0.03</v>
      </c>
      <c r="G1041" s="121">
        <v>15.05</v>
      </c>
      <c r="H1041" s="269">
        <f>F1041*G1041</f>
        <v>0.45150000000000001</v>
      </c>
    </row>
    <row r="1042" spans="1:157" s="172" customFormat="1" ht="16.5" thickBot="1">
      <c r="A1042" s="165"/>
      <c r="B1042" s="166"/>
      <c r="C1042" s="258"/>
      <c r="D1042" s="168"/>
      <c r="E1042" s="169"/>
      <c r="F1042" s="170"/>
      <c r="G1042" s="171"/>
      <c r="H1042" s="171"/>
      <c r="I1042" s="74"/>
      <c r="J1042" s="74"/>
      <c r="K1042" s="74"/>
      <c r="L1042" s="74"/>
      <c r="M1042" s="74"/>
      <c r="N1042" s="74"/>
      <c r="O1042" s="74"/>
      <c r="P1042" s="74"/>
      <c r="Q1042" s="74"/>
      <c r="R1042" s="74"/>
      <c r="S1042" s="74"/>
      <c r="T1042" s="74"/>
      <c r="U1042" s="74"/>
      <c r="V1042" s="74"/>
      <c r="W1042" s="74"/>
      <c r="X1042" s="74"/>
      <c r="Y1042" s="74"/>
      <c r="Z1042" s="74"/>
      <c r="AA1042" s="74"/>
      <c r="AB1042" s="74"/>
      <c r="AC1042" s="74"/>
      <c r="AD1042" s="74"/>
      <c r="AE1042" s="74"/>
      <c r="AF1042" s="74"/>
      <c r="AG1042" s="74"/>
      <c r="AH1042" s="74"/>
      <c r="AI1042" s="74"/>
      <c r="AJ1042" s="74"/>
      <c r="AK1042" s="74"/>
      <c r="AL1042" s="74"/>
      <c r="AM1042" s="74"/>
      <c r="AN1042" s="74"/>
      <c r="AO1042" s="74"/>
      <c r="AP1042" s="74"/>
      <c r="AQ1042" s="74"/>
      <c r="AR1042" s="74"/>
      <c r="AS1042" s="74"/>
      <c r="AT1042" s="74"/>
      <c r="AU1042" s="74"/>
      <c r="AV1042" s="74"/>
      <c r="AW1042" s="74"/>
      <c r="AX1042" s="74"/>
      <c r="AY1042" s="74"/>
      <c r="AZ1042" s="74"/>
      <c r="BA1042" s="74"/>
      <c r="BB1042" s="74"/>
      <c r="BC1042" s="74"/>
      <c r="BD1042" s="74"/>
      <c r="BE1042" s="74"/>
      <c r="BF1042" s="74"/>
      <c r="BG1042" s="74"/>
      <c r="BH1042" s="74"/>
      <c r="BI1042" s="74"/>
      <c r="BJ1042" s="74"/>
      <c r="BK1042" s="74"/>
      <c r="BL1042" s="74"/>
      <c r="BM1042" s="74"/>
      <c r="BN1042" s="74"/>
      <c r="BO1042" s="74"/>
      <c r="BP1042" s="74"/>
      <c r="BQ1042" s="74"/>
      <c r="BR1042" s="74"/>
      <c r="BS1042" s="74"/>
      <c r="BT1042" s="74"/>
      <c r="BU1042" s="74"/>
      <c r="BV1042" s="74"/>
      <c r="BW1042" s="74"/>
      <c r="BX1042" s="74"/>
      <c r="BY1042" s="74"/>
      <c r="BZ1042" s="74"/>
      <c r="CA1042" s="74"/>
      <c r="CB1042" s="74"/>
      <c r="CC1042" s="74"/>
      <c r="CD1042" s="74"/>
      <c r="CE1042" s="74"/>
      <c r="CF1042" s="74"/>
      <c r="CG1042" s="74"/>
      <c r="CH1042" s="74"/>
      <c r="CI1042" s="74"/>
      <c r="CJ1042" s="74"/>
      <c r="CK1042" s="74"/>
      <c r="CL1042" s="74"/>
      <c r="CM1042" s="74"/>
      <c r="CN1042" s="74"/>
      <c r="CO1042" s="74"/>
      <c r="CP1042" s="74"/>
      <c r="CQ1042" s="74"/>
      <c r="CR1042" s="74"/>
      <c r="CS1042" s="74"/>
      <c r="CT1042" s="74"/>
      <c r="CU1042" s="74"/>
      <c r="CV1042" s="74"/>
      <c r="CW1042" s="74"/>
      <c r="CX1042" s="74"/>
      <c r="CY1042" s="74"/>
      <c r="CZ1042" s="74"/>
      <c r="DA1042" s="74"/>
      <c r="DB1042" s="74"/>
      <c r="DC1042" s="74"/>
      <c r="DD1042" s="74"/>
      <c r="DE1042" s="74"/>
      <c r="DF1042" s="74"/>
      <c r="DG1042" s="74"/>
      <c r="DH1042" s="74"/>
      <c r="DI1042" s="74"/>
      <c r="DJ1042" s="74"/>
      <c r="DK1042" s="74"/>
      <c r="DL1042" s="74"/>
      <c r="DM1042" s="74"/>
      <c r="DN1042" s="74"/>
      <c r="DO1042" s="74"/>
      <c r="DP1042" s="74"/>
      <c r="DQ1042" s="74"/>
      <c r="DR1042" s="74"/>
      <c r="DS1042" s="74"/>
      <c r="DT1042" s="74"/>
      <c r="DU1042" s="74"/>
      <c r="DV1042" s="74"/>
      <c r="DW1042" s="74"/>
      <c r="DX1042" s="74"/>
      <c r="DY1042" s="74"/>
      <c r="DZ1042" s="74"/>
      <c r="EA1042" s="74"/>
      <c r="EB1042" s="74"/>
      <c r="EC1042" s="74"/>
      <c r="ED1042" s="74"/>
      <c r="EE1042" s="74"/>
      <c r="EF1042" s="74"/>
      <c r="EG1042" s="74"/>
      <c r="EH1042" s="74"/>
      <c r="EI1042" s="74"/>
      <c r="EJ1042" s="74"/>
      <c r="EK1042" s="74"/>
      <c r="EL1042" s="74"/>
      <c r="EM1042" s="74"/>
      <c r="EN1042" s="74"/>
      <c r="EO1042" s="74"/>
      <c r="EP1042" s="74"/>
      <c r="EQ1042" s="74"/>
      <c r="ER1042" s="74"/>
      <c r="ES1042" s="74"/>
      <c r="ET1042" s="74"/>
      <c r="EU1042" s="74"/>
      <c r="EV1042" s="74"/>
      <c r="EW1042" s="74"/>
      <c r="EX1042" s="74"/>
      <c r="EY1042" s="74"/>
      <c r="EZ1042" s="74"/>
      <c r="FA1042" s="74"/>
    </row>
    <row r="1043" spans="1:157" ht="47.25">
      <c r="B1043" s="154" t="s">
        <v>1603</v>
      </c>
      <c r="C1043" s="272" t="s">
        <v>844</v>
      </c>
      <c r="D1043" s="180" t="s">
        <v>845</v>
      </c>
      <c r="E1043" s="175" t="s">
        <v>21</v>
      </c>
      <c r="F1043" s="176"/>
      <c r="G1043" s="177"/>
      <c r="H1043" s="178">
        <f>SUM(H1044:H1048)</f>
        <v>14.167400000000001</v>
      </c>
    </row>
    <row r="1044" spans="1:157" ht="30">
      <c r="B1044" s="161" t="s">
        <v>2314</v>
      </c>
      <c r="C1044" s="216" t="s">
        <v>604</v>
      </c>
      <c r="D1044" s="95" t="s">
        <v>605</v>
      </c>
      <c r="E1044" s="261" t="s">
        <v>261</v>
      </c>
      <c r="F1044" s="223">
        <v>0.19</v>
      </c>
      <c r="G1044" s="95">
        <v>12.89</v>
      </c>
      <c r="H1044" s="268">
        <f>F1044*G1044</f>
        <v>2.4491000000000001</v>
      </c>
    </row>
    <row r="1045" spans="1:157">
      <c r="B1045" s="161" t="s">
        <v>2315</v>
      </c>
      <c r="C1045" s="216" t="s">
        <v>606</v>
      </c>
      <c r="D1045" s="95" t="s">
        <v>607</v>
      </c>
      <c r="E1045" s="261" t="s">
        <v>261</v>
      </c>
      <c r="F1045" s="223">
        <v>0.19</v>
      </c>
      <c r="G1045" s="95">
        <v>15.72</v>
      </c>
      <c r="H1045" s="268">
        <f>F1045*G1045</f>
        <v>2.9868000000000001</v>
      </c>
    </row>
    <row r="1046" spans="1:157">
      <c r="B1046" s="161" t="s">
        <v>2316</v>
      </c>
      <c r="C1046" s="216" t="s">
        <v>813</v>
      </c>
      <c r="D1046" s="95" t="s">
        <v>814</v>
      </c>
      <c r="E1046" s="261" t="s">
        <v>21</v>
      </c>
      <c r="F1046" s="223">
        <v>1</v>
      </c>
      <c r="G1046" s="95">
        <v>1.59</v>
      </c>
      <c r="H1046" s="268">
        <f>F1046*G1046</f>
        <v>1.59</v>
      </c>
    </row>
    <row r="1047" spans="1:157">
      <c r="B1047" s="161" t="s">
        <v>2317</v>
      </c>
      <c r="C1047" s="216" t="s">
        <v>846</v>
      </c>
      <c r="D1047" s="95" t="s">
        <v>847</v>
      </c>
      <c r="E1047" s="261" t="s">
        <v>21</v>
      </c>
      <c r="F1047" s="223">
        <v>1</v>
      </c>
      <c r="G1047" s="95">
        <v>6.69</v>
      </c>
      <c r="H1047" s="268">
        <f>F1047*G1047</f>
        <v>6.69</v>
      </c>
    </row>
    <row r="1048" spans="1:157" ht="30.75" thickBot="1">
      <c r="B1048" s="161" t="s">
        <v>2318</v>
      </c>
      <c r="C1048" s="217" t="s">
        <v>809</v>
      </c>
      <c r="D1048" s="121" t="s">
        <v>810</v>
      </c>
      <c r="E1048" s="265" t="s">
        <v>21</v>
      </c>
      <c r="F1048" s="224">
        <v>0.03</v>
      </c>
      <c r="G1048" s="121">
        <v>15.05</v>
      </c>
      <c r="H1048" s="269">
        <f>F1048*G1048</f>
        <v>0.45150000000000001</v>
      </c>
    </row>
    <row r="1049" spans="1:157" s="172" customFormat="1" ht="16.5" thickBot="1">
      <c r="A1049" s="165"/>
      <c r="B1049" s="166"/>
      <c r="C1049" s="258"/>
      <c r="D1049" s="168"/>
      <c r="E1049" s="169"/>
      <c r="F1049" s="170"/>
      <c r="G1049" s="171"/>
      <c r="H1049" s="171"/>
      <c r="I1049" s="74"/>
      <c r="J1049" s="74"/>
      <c r="K1049" s="74"/>
      <c r="L1049" s="74"/>
      <c r="M1049" s="74"/>
      <c r="N1049" s="74"/>
      <c r="O1049" s="74"/>
      <c r="P1049" s="74"/>
      <c r="Q1049" s="74"/>
      <c r="R1049" s="74"/>
      <c r="S1049" s="74"/>
      <c r="T1049" s="74"/>
      <c r="U1049" s="74"/>
      <c r="V1049" s="74"/>
      <c r="W1049" s="74"/>
      <c r="X1049" s="74"/>
      <c r="Y1049" s="74"/>
      <c r="Z1049" s="74"/>
      <c r="AA1049" s="74"/>
      <c r="AB1049" s="74"/>
      <c r="AC1049" s="74"/>
      <c r="AD1049" s="74"/>
      <c r="AE1049" s="74"/>
      <c r="AF1049" s="74"/>
      <c r="AG1049" s="74"/>
      <c r="AH1049" s="74"/>
      <c r="AI1049" s="74"/>
      <c r="AJ1049" s="74"/>
      <c r="AK1049" s="74"/>
      <c r="AL1049" s="74"/>
      <c r="AM1049" s="74"/>
      <c r="AN1049" s="74"/>
      <c r="AO1049" s="74"/>
      <c r="AP1049" s="74"/>
      <c r="AQ1049" s="74"/>
      <c r="AR1049" s="74"/>
      <c r="AS1049" s="74"/>
      <c r="AT1049" s="74"/>
      <c r="AU1049" s="74"/>
      <c r="AV1049" s="74"/>
      <c r="AW1049" s="74"/>
      <c r="AX1049" s="74"/>
      <c r="AY1049" s="74"/>
      <c r="AZ1049" s="74"/>
      <c r="BA1049" s="74"/>
      <c r="BB1049" s="74"/>
      <c r="BC1049" s="74"/>
      <c r="BD1049" s="74"/>
      <c r="BE1049" s="74"/>
      <c r="BF1049" s="74"/>
      <c r="BG1049" s="74"/>
      <c r="BH1049" s="74"/>
      <c r="BI1049" s="74"/>
      <c r="BJ1049" s="74"/>
      <c r="BK1049" s="74"/>
      <c r="BL1049" s="74"/>
      <c r="BM1049" s="74"/>
      <c r="BN1049" s="74"/>
      <c r="BO1049" s="74"/>
      <c r="BP1049" s="74"/>
      <c r="BQ1049" s="74"/>
      <c r="BR1049" s="74"/>
      <c r="BS1049" s="74"/>
      <c r="BT1049" s="74"/>
      <c r="BU1049" s="74"/>
      <c r="BV1049" s="74"/>
      <c r="BW1049" s="74"/>
      <c r="BX1049" s="74"/>
      <c r="BY1049" s="74"/>
      <c r="BZ1049" s="74"/>
      <c r="CA1049" s="74"/>
      <c r="CB1049" s="74"/>
      <c r="CC1049" s="74"/>
      <c r="CD1049" s="74"/>
      <c r="CE1049" s="74"/>
      <c r="CF1049" s="74"/>
      <c r="CG1049" s="74"/>
      <c r="CH1049" s="74"/>
      <c r="CI1049" s="74"/>
      <c r="CJ1049" s="74"/>
      <c r="CK1049" s="74"/>
      <c r="CL1049" s="74"/>
      <c r="CM1049" s="74"/>
      <c r="CN1049" s="74"/>
      <c r="CO1049" s="74"/>
      <c r="CP1049" s="74"/>
      <c r="CQ1049" s="74"/>
      <c r="CR1049" s="74"/>
      <c r="CS1049" s="74"/>
      <c r="CT1049" s="74"/>
      <c r="CU1049" s="74"/>
      <c r="CV1049" s="74"/>
      <c r="CW1049" s="74"/>
      <c r="CX1049" s="74"/>
      <c r="CY1049" s="74"/>
      <c r="CZ1049" s="74"/>
      <c r="DA1049" s="74"/>
      <c r="DB1049" s="74"/>
      <c r="DC1049" s="74"/>
      <c r="DD1049" s="74"/>
      <c r="DE1049" s="74"/>
      <c r="DF1049" s="74"/>
      <c r="DG1049" s="74"/>
      <c r="DH1049" s="74"/>
      <c r="DI1049" s="74"/>
      <c r="DJ1049" s="74"/>
      <c r="DK1049" s="74"/>
      <c r="DL1049" s="74"/>
      <c r="DM1049" s="74"/>
      <c r="DN1049" s="74"/>
      <c r="DO1049" s="74"/>
      <c r="DP1049" s="74"/>
      <c r="DQ1049" s="74"/>
      <c r="DR1049" s="74"/>
      <c r="DS1049" s="74"/>
      <c r="DT1049" s="74"/>
      <c r="DU1049" s="74"/>
      <c r="DV1049" s="74"/>
      <c r="DW1049" s="74"/>
      <c r="DX1049" s="74"/>
      <c r="DY1049" s="74"/>
      <c r="DZ1049" s="74"/>
      <c r="EA1049" s="74"/>
      <c r="EB1049" s="74"/>
      <c r="EC1049" s="74"/>
      <c r="ED1049" s="74"/>
      <c r="EE1049" s="74"/>
      <c r="EF1049" s="74"/>
      <c r="EG1049" s="74"/>
      <c r="EH1049" s="74"/>
      <c r="EI1049" s="74"/>
      <c r="EJ1049" s="74"/>
      <c r="EK1049" s="74"/>
      <c r="EL1049" s="74"/>
      <c r="EM1049" s="74"/>
      <c r="EN1049" s="74"/>
      <c r="EO1049" s="74"/>
      <c r="EP1049" s="74"/>
      <c r="EQ1049" s="74"/>
      <c r="ER1049" s="74"/>
      <c r="ES1049" s="74"/>
      <c r="ET1049" s="74"/>
      <c r="EU1049" s="74"/>
      <c r="EV1049" s="74"/>
      <c r="EW1049" s="74"/>
      <c r="EX1049" s="74"/>
      <c r="EY1049" s="74"/>
      <c r="EZ1049" s="74"/>
      <c r="FA1049" s="74"/>
    </row>
    <row r="1050" spans="1:157" ht="15.75">
      <c r="B1050" s="154" t="s">
        <v>1604</v>
      </c>
      <c r="C1050" s="272" t="s">
        <v>1737</v>
      </c>
      <c r="D1050" s="180" t="s">
        <v>237</v>
      </c>
      <c r="E1050" s="175" t="s">
        <v>21</v>
      </c>
      <c r="F1050" s="176"/>
      <c r="G1050" s="177"/>
      <c r="H1050" s="178">
        <f>SUM(H1051:H1056)</f>
        <v>24.507449999999999</v>
      </c>
    </row>
    <row r="1051" spans="1:157" ht="30">
      <c r="B1051" s="161" t="s">
        <v>2319</v>
      </c>
      <c r="C1051" s="216" t="s">
        <v>604</v>
      </c>
      <c r="D1051" s="95" t="s">
        <v>605</v>
      </c>
      <c r="E1051" s="261" t="s">
        <v>261</v>
      </c>
      <c r="F1051" s="223">
        <v>0.185</v>
      </c>
      <c r="G1051" s="95">
        <v>12.89</v>
      </c>
      <c r="H1051" s="268">
        <f t="shared" ref="H1051:H1056" si="65">F1051*G1051</f>
        <v>2.3846500000000002</v>
      </c>
    </row>
    <row r="1052" spans="1:157">
      <c r="B1052" s="161" t="s">
        <v>2320</v>
      </c>
      <c r="C1052" s="216" t="s">
        <v>606</v>
      </c>
      <c r="D1052" s="95" t="s">
        <v>607</v>
      </c>
      <c r="E1052" s="261" t="s">
        <v>261</v>
      </c>
      <c r="F1052" s="223">
        <v>0.185</v>
      </c>
      <c r="G1052" s="95">
        <v>15.72</v>
      </c>
      <c r="H1052" s="268">
        <f t="shared" si="65"/>
        <v>2.9081999999999999</v>
      </c>
    </row>
    <row r="1053" spans="1:157">
      <c r="B1053" s="161" t="s">
        <v>2321</v>
      </c>
      <c r="C1053" s="216" t="s">
        <v>813</v>
      </c>
      <c r="D1053" s="95" t="s">
        <v>849</v>
      </c>
      <c r="E1053" s="261" t="s">
        <v>21</v>
      </c>
      <c r="F1053" s="223">
        <v>1</v>
      </c>
      <c r="G1053" s="95">
        <v>1.59</v>
      </c>
      <c r="H1053" s="268">
        <f t="shared" si="65"/>
        <v>1.59</v>
      </c>
    </row>
    <row r="1054" spans="1:157">
      <c r="B1054" s="161" t="s">
        <v>2322</v>
      </c>
      <c r="C1054" s="216" t="s">
        <v>821</v>
      </c>
      <c r="D1054" s="95" t="s">
        <v>822</v>
      </c>
      <c r="E1054" s="261" t="s">
        <v>21</v>
      </c>
      <c r="F1054" s="223">
        <v>1</v>
      </c>
      <c r="G1054" s="95">
        <v>2</v>
      </c>
      <c r="H1054" s="268">
        <f t="shared" si="65"/>
        <v>2</v>
      </c>
    </row>
    <row r="1055" spans="1:157" ht="30">
      <c r="B1055" s="161" t="s">
        <v>2323</v>
      </c>
      <c r="C1055" s="216" t="s">
        <v>809</v>
      </c>
      <c r="D1055" s="95" t="s">
        <v>810</v>
      </c>
      <c r="E1055" s="261" t="s">
        <v>21</v>
      </c>
      <c r="F1055" s="223">
        <v>9.1999999999999998E-2</v>
      </c>
      <c r="G1055" s="95">
        <v>15.05</v>
      </c>
      <c r="H1055" s="268">
        <f t="shared" si="65"/>
        <v>1.3846000000000001</v>
      </c>
    </row>
    <row r="1056" spans="1:157" ht="15.75" thickBot="1">
      <c r="B1056" s="161" t="s">
        <v>2324</v>
      </c>
      <c r="C1056" s="280">
        <v>3659</v>
      </c>
      <c r="D1056" s="121" t="s">
        <v>326</v>
      </c>
      <c r="E1056" s="265" t="s">
        <v>21</v>
      </c>
      <c r="F1056" s="224">
        <v>1</v>
      </c>
      <c r="G1056" s="121">
        <v>14.24</v>
      </c>
      <c r="H1056" s="269">
        <f t="shared" si="65"/>
        <v>14.24</v>
      </c>
    </row>
    <row r="1057" spans="1:157" s="172" customFormat="1" ht="16.5" thickBot="1">
      <c r="A1057" s="165"/>
      <c r="B1057" s="166"/>
      <c r="C1057" s="258"/>
      <c r="D1057" s="168"/>
      <c r="E1057" s="169"/>
      <c r="F1057" s="170"/>
      <c r="G1057" s="171"/>
      <c r="H1057" s="171"/>
      <c r="I1057" s="74"/>
      <c r="J1057" s="74"/>
      <c r="K1057" s="74"/>
      <c r="L1057" s="74"/>
      <c r="M1057" s="74"/>
      <c r="N1057" s="74"/>
      <c r="O1057" s="74"/>
      <c r="P1057" s="74"/>
      <c r="Q1057" s="74"/>
      <c r="R1057" s="74"/>
      <c r="S1057" s="74"/>
      <c r="T1057" s="74"/>
      <c r="U1057" s="74"/>
      <c r="V1057" s="74"/>
      <c r="W1057" s="74"/>
      <c r="X1057" s="74"/>
      <c r="Y1057" s="74"/>
      <c r="Z1057" s="74"/>
      <c r="AA1057" s="74"/>
      <c r="AB1057" s="74"/>
      <c r="AC1057" s="74"/>
      <c r="AD1057" s="74"/>
      <c r="AE1057" s="74"/>
      <c r="AF1057" s="74"/>
      <c r="AG1057" s="74"/>
      <c r="AH1057" s="74"/>
      <c r="AI1057" s="74"/>
      <c r="AJ1057" s="74"/>
      <c r="AK1057" s="74"/>
      <c r="AL1057" s="74"/>
      <c r="AM1057" s="74"/>
      <c r="AN1057" s="74"/>
      <c r="AO1057" s="74"/>
      <c r="AP1057" s="74"/>
      <c r="AQ1057" s="74"/>
      <c r="AR1057" s="74"/>
      <c r="AS1057" s="74"/>
      <c r="AT1057" s="74"/>
      <c r="AU1057" s="74"/>
      <c r="AV1057" s="74"/>
      <c r="AW1057" s="74"/>
      <c r="AX1057" s="74"/>
      <c r="AY1057" s="74"/>
      <c r="AZ1057" s="74"/>
      <c r="BA1057" s="74"/>
      <c r="BB1057" s="74"/>
      <c r="BC1057" s="74"/>
      <c r="BD1057" s="74"/>
      <c r="BE1057" s="74"/>
      <c r="BF1057" s="74"/>
      <c r="BG1057" s="74"/>
      <c r="BH1057" s="74"/>
      <c r="BI1057" s="74"/>
      <c r="BJ1057" s="74"/>
      <c r="BK1057" s="74"/>
      <c r="BL1057" s="74"/>
      <c r="BM1057" s="74"/>
      <c r="BN1057" s="74"/>
      <c r="BO1057" s="74"/>
      <c r="BP1057" s="74"/>
      <c r="BQ1057" s="74"/>
      <c r="BR1057" s="74"/>
      <c r="BS1057" s="74"/>
      <c r="BT1057" s="74"/>
      <c r="BU1057" s="74"/>
      <c r="BV1057" s="74"/>
      <c r="BW1057" s="74"/>
      <c r="BX1057" s="74"/>
      <c r="BY1057" s="74"/>
      <c r="BZ1057" s="74"/>
      <c r="CA1057" s="74"/>
      <c r="CB1057" s="74"/>
      <c r="CC1057" s="74"/>
      <c r="CD1057" s="74"/>
      <c r="CE1057" s="74"/>
      <c r="CF1057" s="74"/>
      <c r="CG1057" s="74"/>
      <c r="CH1057" s="74"/>
      <c r="CI1057" s="74"/>
      <c r="CJ1057" s="74"/>
      <c r="CK1057" s="74"/>
      <c r="CL1057" s="74"/>
      <c r="CM1057" s="74"/>
      <c r="CN1057" s="74"/>
      <c r="CO1057" s="74"/>
      <c r="CP1057" s="74"/>
      <c r="CQ1057" s="74"/>
      <c r="CR1057" s="74"/>
      <c r="CS1057" s="74"/>
      <c r="CT1057" s="74"/>
      <c r="CU1057" s="74"/>
      <c r="CV1057" s="74"/>
      <c r="CW1057" s="74"/>
      <c r="CX1057" s="74"/>
      <c r="CY1057" s="74"/>
      <c r="CZ1057" s="74"/>
      <c r="DA1057" s="74"/>
      <c r="DB1057" s="74"/>
      <c r="DC1057" s="74"/>
      <c r="DD1057" s="74"/>
      <c r="DE1057" s="74"/>
      <c r="DF1057" s="74"/>
      <c r="DG1057" s="74"/>
      <c r="DH1057" s="74"/>
      <c r="DI1057" s="74"/>
      <c r="DJ1057" s="74"/>
      <c r="DK1057" s="74"/>
      <c r="DL1057" s="74"/>
      <c r="DM1057" s="74"/>
      <c r="DN1057" s="74"/>
      <c r="DO1057" s="74"/>
      <c r="DP1057" s="74"/>
      <c r="DQ1057" s="74"/>
      <c r="DR1057" s="74"/>
      <c r="DS1057" s="74"/>
      <c r="DT1057" s="74"/>
      <c r="DU1057" s="74"/>
      <c r="DV1057" s="74"/>
      <c r="DW1057" s="74"/>
      <c r="DX1057" s="74"/>
      <c r="DY1057" s="74"/>
      <c r="DZ1057" s="74"/>
      <c r="EA1057" s="74"/>
      <c r="EB1057" s="74"/>
      <c r="EC1057" s="74"/>
      <c r="ED1057" s="74"/>
      <c r="EE1057" s="74"/>
      <c r="EF1057" s="74"/>
      <c r="EG1057" s="74"/>
      <c r="EH1057" s="74"/>
      <c r="EI1057" s="74"/>
      <c r="EJ1057" s="74"/>
      <c r="EK1057" s="74"/>
      <c r="EL1057" s="74"/>
      <c r="EM1057" s="74"/>
      <c r="EN1057" s="74"/>
      <c r="EO1057" s="74"/>
      <c r="EP1057" s="74"/>
      <c r="EQ1057" s="74"/>
      <c r="ER1057" s="74"/>
      <c r="ES1057" s="74"/>
      <c r="ET1057" s="74"/>
      <c r="EU1057" s="74"/>
      <c r="EV1057" s="74"/>
      <c r="EW1057" s="74"/>
      <c r="EX1057" s="74"/>
      <c r="EY1057" s="74"/>
      <c r="EZ1057" s="74"/>
      <c r="FA1057" s="74"/>
    </row>
    <row r="1058" spans="1:157" ht="15.75">
      <c r="B1058" s="154" t="s">
        <v>1605</v>
      </c>
      <c r="C1058" s="272" t="s">
        <v>1739</v>
      </c>
      <c r="D1058" s="180" t="s">
        <v>238</v>
      </c>
      <c r="E1058" s="175" t="s">
        <v>21</v>
      </c>
      <c r="F1058" s="176"/>
      <c r="G1058" s="177"/>
      <c r="H1058" s="178">
        <f>SUM(H1059:H1064)</f>
        <v>29.707450000000001</v>
      </c>
    </row>
    <row r="1059" spans="1:157" ht="30">
      <c r="B1059" s="161" t="s">
        <v>2325</v>
      </c>
      <c r="C1059" s="216" t="s">
        <v>604</v>
      </c>
      <c r="D1059" s="95" t="s">
        <v>605</v>
      </c>
      <c r="E1059" s="261" t="s">
        <v>261</v>
      </c>
      <c r="F1059" s="223">
        <v>0.185</v>
      </c>
      <c r="G1059" s="95">
        <v>12.89</v>
      </c>
      <c r="H1059" s="268">
        <f t="shared" ref="H1059:H1064" si="66">F1059*G1059</f>
        <v>2.3846500000000002</v>
      </c>
    </row>
    <row r="1060" spans="1:157">
      <c r="B1060" s="161" t="s">
        <v>2326</v>
      </c>
      <c r="C1060" s="216" t="s">
        <v>606</v>
      </c>
      <c r="D1060" s="95" t="s">
        <v>607</v>
      </c>
      <c r="E1060" s="261" t="s">
        <v>261</v>
      </c>
      <c r="F1060" s="223">
        <v>0.185</v>
      </c>
      <c r="G1060" s="95">
        <v>15.72</v>
      </c>
      <c r="H1060" s="268">
        <f t="shared" si="66"/>
        <v>2.9081999999999999</v>
      </c>
    </row>
    <row r="1061" spans="1:157">
      <c r="B1061" s="161" t="s">
        <v>2327</v>
      </c>
      <c r="C1061" s="216" t="s">
        <v>813</v>
      </c>
      <c r="D1061" s="95" t="s">
        <v>849</v>
      </c>
      <c r="E1061" s="261" t="s">
        <v>21</v>
      </c>
      <c r="F1061" s="223">
        <v>1</v>
      </c>
      <c r="G1061" s="95">
        <v>1.59</v>
      </c>
      <c r="H1061" s="268">
        <f t="shared" si="66"/>
        <v>1.59</v>
      </c>
    </row>
    <row r="1062" spans="1:157">
      <c r="B1062" s="161" t="s">
        <v>2328</v>
      </c>
      <c r="C1062" s="216" t="s">
        <v>821</v>
      </c>
      <c r="D1062" s="95" t="s">
        <v>822</v>
      </c>
      <c r="E1062" s="261" t="s">
        <v>21</v>
      </c>
      <c r="F1062" s="223">
        <v>1</v>
      </c>
      <c r="G1062" s="95">
        <v>2</v>
      </c>
      <c r="H1062" s="268">
        <f t="shared" si="66"/>
        <v>2</v>
      </c>
    </row>
    <row r="1063" spans="1:157" ht="30">
      <c r="B1063" s="161" t="s">
        <v>2329</v>
      </c>
      <c r="C1063" s="216" t="s">
        <v>809</v>
      </c>
      <c r="D1063" s="95" t="s">
        <v>810</v>
      </c>
      <c r="E1063" s="261" t="s">
        <v>21</v>
      </c>
      <c r="F1063" s="223">
        <v>9.1999999999999998E-2</v>
      </c>
      <c r="G1063" s="95">
        <v>15.05</v>
      </c>
      <c r="H1063" s="268">
        <f t="shared" si="66"/>
        <v>1.3846000000000001</v>
      </c>
    </row>
    <row r="1064" spans="1:157" ht="15.75" thickBot="1">
      <c r="B1064" s="161" t="s">
        <v>2330</v>
      </c>
      <c r="C1064" s="280">
        <v>3660</v>
      </c>
      <c r="D1064" s="121" t="s">
        <v>851</v>
      </c>
      <c r="E1064" s="265" t="s">
        <v>21</v>
      </c>
      <c r="F1064" s="224">
        <v>1</v>
      </c>
      <c r="G1064" s="121">
        <v>19.440000000000001</v>
      </c>
      <c r="H1064" s="269">
        <f t="shared" si="66"/>
        <v>19.440000000000001</v>
      </c>
    </row>
    <row r="1065" spans="1:157" s="172" customFormat="1" ht="15.75" thickBot="1">
      <c r="A1065" s="165"/>
      <c r="B1065" s="166"/>
      <c r="C1065" s="197"/>
      <c r="D1065" s="168"/>
      <c r="E1065" s="197"/>
      <c r="F1065" s="266"/>
      <c r="G1065" s="168"/>
      <c r="H1065" s="197"/>
      <c r="I1065" s="74"/>
      <c r="J1065" s="74"/>
      <c r="K1065" s="74"/>
      <c r="L1065" s="74"/>
      <c r="M1065" s="74"/>
      <c r="N1065" s="74"/>
      <c r="O1065" s="74"/>
      <c r="P1065" s="74"/>
      <c r="Q1065" s="74"/>
      <c r="R1065" s="74"/>
      <c r="S1065" s="74"/>
      <c r="T1065" s="74"/>
      <c r="U1065" s="74"/>
      <c r="V1065" s="74"/>
      <c r="W1065" s="74"/>
      <c r="X1065" s="74"/>
      <c r="Y1065" s="74"/>
      <c r="Z1065" s="74"/>
      <c r="AA1065" s="74"/>
      <c r="AB1065" s="74"/>
      <c r="AC1065" s="74"/>
      <c r="AD1065" s="74"/>
      <c r="AE1065" s="74"/>
      <c r="AF1065" s="74"/>
      <c r="AG1065" s="74"/>
      <c r="AH1065" s="74"/>
      <c r="AI1065" s="74"/>
      <c r="AJ1065" s="74"/>
      <c r="AK1065" s="74"/>
      <c r="AL1065" s="74"/>
      <c r="AM1065" s="74"/>
      <c r="AN1065" s="74"/>
      <c r="AO1065" s="74"/>
      <c r="AP1065" s="74"/>
      <c r="AQ1065" s="74"/>
      <c r="AR1065" s="74"/>
      <c r="AS1065" s="74"/>
      <c r="AT1065" s="74"/>
      <c r="AU1065" s="74"/>
      <c r="AV1065" s="74"/>
      <c r="AW1065" s="74"/>
      <c r="AX1065" s="74"/>
      <c r="AY1065" s="74"/>
      <c r="AZ1065" s="74"/>
      <c r="BA1065" s="74"/>
      <c r="BB1065" s="74"/>
      <c r="BC1065" s="74"/>
      <c r="BD1065" s="74"/>
      <c r="BE1065" s="74"/>
      <c r="BF1065" s="74"/>
      <c r="BG1065" s="74"/>
      <c r="BH1065" s="74"/>
      <c r="BI1065" s="74"/>
      <c r="BJ1065" s="74"/>
      <c r="BK1065" s="74"/>
      <c r="BL1065" s="74"/>
      <c r="BM1065" s="74"/>
      <c r="BN1065" s="74"/>
      <c r="BO1065" s="74"/>
      <c r="BP1065" s="74"/>
      <c r="BQ1065" s="74"/>
      <c r="BR1065" s="74"/>
      <c r="BS1065" s="74"/>
      <c r="BT1065" s="74"/>
      <c r="BU1065" s="74"/>
      <c r="BV1065" s="74"/>
      <c r="BW1065" s="74"/>
      <c r="BX1065" s="74"/>
      <c r="BY1065" s="74"/>
      <c r="BZ1065" s="74"/>
      <c r="CA1065" s="74"/>
      <c r="CB1065" s="74"/>
      <c r="CC1065" s="74"/>
      <c r="CD1065" s="74"/>
      <c r="CE1065" s="74"/>
      <c r="CF1065" s="74"/>
      <c r="CG1065" s="74"/>
      <c r="CH1065" s="74"/>
      <c r="CI1065" s="74"/>
      <c r="CJ1065" s="74"/>
      <c r="CK1065" s="74"/>
      <c r="CL1065" s="74"/>
      <c r="CM1065" s="74"/>
      <c r="CN1065" s="74"/>
      <c r="CO1065" s="74"/>
      <c r="CP1065" s="74"/>
      <c r="CQ1065" s="74"/>
      <c r="CR1065" s="74"/>
      <c r="CS1065" s="74"/>
      <c r="CT1065" s="74"/>
      <c r="CU1065" s="74"/>
      <c r="CV1065" s="74"/>
      <c r="CW1065" s="74"/>
      <c r="CX1065" s="74"/>
      <c r="CY1065" s="74"/>
      <c r="CZ1065" s="74"/>
      <c r="DA1065" s="74"/>
      <c r="DB1065" s="74"/>
      <c r="DC1065" s="74"/>
      <c r="DD1065" s="74"/>
      <c r="DE1065" s="74"/>
      <c r="DF1065" s="74"/>
      <c r="DG1065" s="74"/>
      <c r="DH1065" s="74"/>
      <c r="DI1065" s="74"/>
      <c r="DJ1065" s="74"/>
      <c r="DK1065" s="74"/>
      <c r="DL1065" s="74"/>
      <c r="DM1065" s="74"/>
      <c r="DN1065" s="74"/>
      <c r="DO1065" s="74"/>
      <c r="DP1065" s="74"/>
      <c r="DQ1065" s="74"/>
      <c r="DR1065" s="74"/>
      <c r="DS1065" s="74"/>
      <c r="DT1065" s="74"/>
      <c r="DU1065" s="74"/>
      <c r="DV1065" s="74"/>
      <c r="DW1065" s="74"/>
      <c r="DX1065" s="74"/>
      <c r="DY1065" s="74"/>
      <c r="DZ1065" s="74"/>
      <c r="EA1065" s="74"/>
      <c r="EB1065" s="74"/>
      <c r="EC1065" s="74"/>
      <c r="ED1065" s="74"/>
      <c r="EE1065" s="74"/>
      <c r="EF1065" s="74"/>
      <c r="EG1065" s="74"/>
      <c r="EH1065" s="74"/>
      <c r="EI1065" s="74"/>
      <c r="EJ1065" s="74"/>
      <c r="EK1065" s="74"/>
      <c r="EL1065" s="74"/>
      <c r="EM1065" s="74"/>
      <c r="EN1065" s="74"/>
      <c r="EO1065" s="74"/>
      <c r="EP1065" s="74"/>
      <c r="EQ1065" s="74"/>
      <c r="ER1065" s="74"/>
      <c r="ES1065" s="74"/>
      <c r="ET1065" s="74"/>
      <c r="EU1065" s="74"/>
      <c r="EV1065" s="74"/>
      <c r="EW1065" s="74"/>
      <c r="EX1065" s="74"/>
      <c r="EY1065" s="74"/>
      <c r="EZ1065" s="74"/>
      <c r="FA1065" s="74"/>
    </row>
    <row r="1066" spans="1:157" ht="47.25">
      <c r="B1066" s="154" t="s">
        <v>1606</v>
      </c>
      <c r="C1066" s="272" t="s">
        <v>852</v>
      </c>
      <c r="D1066" s="180" t="s">
        <v>853</v>
      </c>
      <c r="E1066" s="175" t="s">
        <v>21</v>
      </c>
      <c r="F1066" s="176"/>
      <c r="G1066" s="177"/>
      <c r="H1066" s="178">
        <f>SUM(H1067:H1071)</f>
        <v>34.545899999999996</v>
      </c>
    </row>
    <row r="1067" spans="1:157" ht="30">
      <c r="B1067" s="161" t="s">
        <v>2331</v>
      </c>
      <c r="C1067" s="216" t="s">
        <v>604</v>
      </c>
      <c r="D1067" s="95" t="s">
        <v>605</v>
      </c>
      <c r="E1067" s="261" t="s">
        <v>261</v>
      </c>
      <c r="F1067" s="223">
        <v>0.33</v>
      </c>
      <c r="G1067" s="95">
        <v>12.89</v>
      </c>
      <c r="H1067" s="268">
        <f>F1067*G1067</f>
        <v>4.2537000000000003</v>
      </c>
    </row>
    <row r="1068" spans="1:157">
      <c r="B1068" s="161" t="s">
        <v>2332</v>
      </c>
      <c r="C1068" s="216" t="s">
        <v>606</v>
      </c>
      <c r="D1068" s="95" t="s">
        <v>607</v>
      </c>
      <c r="E1068" s="261" t="s">
        <v>261</v>
      </c>
      <c r="F1068" s="223">
        <v>0.33</v>
      </c>
      <c r="G1068" s="95">
        <v>15.72</v>
      </c>
      <c r="H1068" s="268">
        <f>F1068*G1068</f>
        <v>5.1876000000000007</v>
      </c>
    </row>
    <row r="1069" spans="1:157">
      <c r="B1069" s="161" t="s">
        <v>2333</v>
      </c>
      <c r="C1069" s="216" t="s">
        <v>821</v>
      </c>
      <c r="D1069" s="95" t="s">
        <v>822</v>
      </c>
      <c r="E1069" s="261" t="s">
        <v>21</v>
      </c>
      <c r="F1069" s="223">
        <v>2</v>
      </c>
      <c r="G1069" s="95">
        <v>2</v>
      </c>
      <c r="H1069" s="268">
        <f>F1069*G1069</f>
        <v>4</v>
      </c>
    </row>
    <row r="1070" spans="1:157" ht="30">
      <c r="B1070" s="161" t="s">
        <v>2334</v>
      </c>
      <c r="C1070" s="216" t="s">
        <v>327</v>
      </c>
      <c r="D1070" s="95" t="s">
        <v>328</v>
      </c>
      <c r="E1070" s="261" t="s">
        <v>21</v>
      </c>
      <c r="F1070" s="223">
        <v>1</v>
      </c>
      <c r="G1070" s="95">
        <v>19.72</v>
      </c>
      <c r="H1070" s="268">
        <f>F1070*G1070</f>
        <v>19.72</v>
      </c>
    </row>
    <row r="1071" spans="1:157" ht="30.75" thickBot="1">
      <c r="B1071" s="161" t="s">
        <v>2335</v>
      </c>
      <c r="C1071" s="217" t="s">
        <v>809</v>
      </c>
      <c r="D1071" s="121" t="s">
        <v>810</v>
      </c>
      <c r="E1071" s="265" t="s">
        <v>21</v>
      </c>
      <c r="F1071" s="224">
        <v>9.1999999999999998E-2</v>
      </c>
      <c r="G1071" s="121">
        <v>15.05</v>
      </c>
      <c r="H1071" s="269">
        <f>F1071*G1071</f>
        <v>1.3846000000000001</v>
      </c>
    </row>
    <row r="1072" spans="1:157" s="172" customFormat="1" ht="16.5" thickBot="1">
      <c r="A1072" s="165"/>
      <c r="B1072" s="166"/>
      <c r="C1072" s="258"/>
      <c r="D1072" s="168"/>
      <c r="E1072" s="169"/>
      <c r="F1072" s="170"/>
      <c r="G1072" s="171"/>
      <c r="H1072" s="171"/>
      <c r="I1072" s="74"/>
      <c r="J1072" s="74"/>
      <c r="K1072" s="74"/>
      <c r="L1072" s="74"/>
      <c r="M1072" s="74"/>
      <c r="N1072" s="74"/>
      <c r="O1072" s="74"/>
      <c r="P1072" s="74"/>
      <c r="Q1072" s="74"/>
      <c r="R1072" s="74"/>
      <c r="S1072" s="74"/>
      <c r="T1072" s="74"/>
      <c r="U1072" s="74"/>
      <c r="V1072" s="74"/>
      <c r="W1072" s="74"/>
      <c r="X1072" s="74"/>
      <c r="Y1072" s="74"/>
      <c r="Z1072" s="74"/>
      <c r="AA1072" s="74"/>
      <c r="AB1072" s="74"/>
      <c r="AC1072" s="74"/>
      <c r="AD1072" s="74"/>
      <c r="AE1072" s="74"/>
      <c r="AF1072" s="74"/>
      <c r="AG1072" s="74"/>
      <c r="AH1072" s="74"/>
      <c r="AI1072" s="74"/>
      <c r="AJ1072" s="74"/>
      <c r="AK1072" s="74"/>
      <c r="AL1072" s="74"/>
      <c r="AM1072" s="74"/>
      <c r="AN1072" s="74"/>
      <c r="AO1072" s="74"/>
      <c r="AP1072" s="74"/>
      <c r="AQ1072" s="74"/>
      <c r="AR1072" s="74"/>
      <c r="AS1072" s="74"/>
      <c r="AT1072" s="74"/>
      <c r="AU1072" s="74"/>
      <c r="AV1072" s="74"/>
      <c r="AW1072" s="74"/>
      <c r="AX1072" s="74"/>
      <c r="AY1072" s="74"/>
      <c r="AZ1072" s="74"/>
      <c r="BA1072" s="74"/>
      <c r="BB1072" s="74"/>
      <c r="BC1072" s="74"/>
      <c r="BD1072" s="74"/>
      <c r="BE1072" s="74"/>
      <c r="BF1072" s="74"/>
      <c r="BG1072" s="74"/>
      <c r="BH1072" s="74"/>
      <c r="BI1072" s="74"/>
      <c r="BJ1072" s="74"/>
      <c r="BK1072" s="74"/>
      <c r="BL1072" s="74"/>
      <c r="BM1072" s="74"/>
      <c r="BN1072" s="74"/>
      <c r="BO1072" s="74"/>
      <c r="BP1072" s="74"/>
      <c r="BQ1072" s="74"/>
      <c r="BR1072" s="74"/>
      <c r="BS1072" s="74"/>
      <c r="BT1072" s="74"/>
      <c r="BU1072" s="74"/>
      <c r="BV1072" s="74"/>
      <c r="BW1072" s="74"/>
      <c r="BX1072" s="74"/>
      <c r="BY1072" s="74"/>
      <c r="BZ1072" s="74"/>
      <c r="CA1072" s="74"/>
      <c r="CB1072" s="74"/>
      <c r="CC1072" s="74"/>
      <c r="CD1072" s="74"/>
      <c r="CE1072" s="74"/>
      <c r="CF1072" s="74"/>
      <c r="CG1072" s="74"/>
      <c r="CH1072" s="74"/>
      <c r="CI1072" s="74"/>
      <c r="CJ1072" s="74"/>
      <c r="CK1072" s="74"/>
      <c r="CL1072" s="74"/>
      <c r="CM1072" s="74"/>
      <c r="CN1072" s="74"/>
      <c r="CO1072" s="74"/>
      <c r="CP1072" s="74"/>
      <c r="CQ1072" s="74"/>
      <c r="CR1072" s="74"/>
      <c r="CS1072" s="74"/>
      <c r="CT1072" s="74"/>
      <c r="CU1072" s="74"/>
      <c r="CV1072" s="74"/>
      <c r="CW1072" s="74"/>
      <c r="CX1072" s="74"/>
      <c r="CY1072" s="74"/>
      <c r="CZ1072" s="74"/>
      <c r="DA1072" s="74"/>
      <c r="DB1072" s="74"/>
      <c r="DC1072" s="74"/>
      <c r="DD1072" s="74"/>
      <c r="DE1072" s="74"/>
      <c r="DF1072" s="74"/>
      <c r="DG1072" s="74"/>
      <c r="DH1072" s="74"/>
      <c r="DI1072" s="74"/>
      <c r="DJ1072" s="74"/>
      <c r="DK1072" s="74"/>
      <c r="DL1072" s="74"/>
      <c r="DM1072" s="74"/>
      <c r="DN1072" s="74"/>
      <c r="DO1072" s="74"/>
      <c r="DP1072" s="74"/>
      <c r="DQ1072" s="74"/>
      <c r="DR1072" s="74"/>
      <c r="DS1072" s="74"/>
      <c r="DT1072" s="74"/>
      <c r="DU1072" s="74"/>
      <c r="DV1072" s="74"/>
      <c r="DW1072" s="74"/>
      <c r="DX1072" s="74"/>
      <c r="DY1072" s="74"/>
      <c r="DZ1072" s="74"/>
      <c r="EA1072" s="74"/>
      <c r="EB1072" s="74"/>
      <c r="EC1072" s="74"/>
      <c r="ED1072" s="74"/>
      <c r="EE1072" s="74"/>
      <c r="EF1072" s="74"/>
      <c r="EG1072" s="74"/>
      <c r="EH1072" s="74"/>
      <c r="EI1072" s="74"/>
      <c r="EJ1072" s="74"/>
      <c r="EK1072" s="74"/>
      <c r="EL1072" s="74"/>
      <c r="EM1072" s="74"/>
      <c r="EN1072" s="74"/>
      <c r="EO1072" s="74"/>
      <c r="EP1072" s="74"/>
      <c r="EQ1072" s="74"/>
      <c r="ER1072" s="74"/>
      <c r="ES1072" s="74"/>
      <c r="ET1072" s="74"/>
      <c r="EU1072" s="74"/>
      <c r="EV1072" s="74"/>
      <c r="EW1072" s="74"/>
      <c r="EX1072" s="74"/>
      <c r="EY1072" s="74"/>
      <c r="EZ1072" s="74"/>
      <c r="FA1072" s="74"/>
    </row>
    <row r="1073" spans="1:157" ht="47.25">
      <c r="B1073" s="154" t="s">
        <v>1607</v>
      </c>
      <c r="C1073" s="272" t="s">
        <v>854</v>
      </c>
      <c r="D1073" s="180" t="s">
        <v>855</v>
      </c>
      <c r="E1073" s="175" t="s">
        <v>21</v>
      </c>
      <c r="F1073" s="176"/>
      <c r="G1073" s="177"/>
      <c r="H1073" s="178">
        <f>SUM(H1074:H1078)</f>
        <v>25.185499999999998</v>
      </c>
    </row>
    <row r="1074" spans="1:157" ht="30">
      <c r="B1074" s="161" t="s">
        <v>2336</v>
      </c>
      <c r="C1074" s="216" t="s">
        <v>604</v>
      </c>
      <c r="D1074" s="95" t="s">
        <v>652</v>
      </c>
      <c r="E1074" s="261" t="s">
        <v>261</v>
      </c>
      <c r="F1074" s="223">
        <v>0.25</v>
      </c>
      <c r="G1074" s="95">
        <v>12.89</v>
      </c>
      <c r="H1074" s="268">
        <f>F1074*G1074</f>
        <v>3.2225000000000001</v>
      </c>
    </row>
    <row r="1075" spans="1:157">
      <c r="B1075" s="161" t="s">
        <v>2337</v>
      </c>
      <c r="C1075" s="216" t="s">
        <v>606</v>
      </c>
      <c r="D1075" s="95" t="s">
        <v>653</v>
      </c>
      <c r="E1075" s="261" t="s">
        <v>261</v>
      </c>
      <c r="F1075" s="223">
        <v>0.25</v>
      </c>
      <c r="G1075" s="95">
        <v>15.72</v>
      </c>
      <c r="H1075" s="268">
        <f>F1075*G1075</f>
        <v>3.93</v>
      </c>
    </row>
    <row r="1076" spans="1:157">
      <c r="B1076" s="161" t="s">
        <v>2338</v>
      </c>
      <c r="C1076" s="216" t="s">
        <v>813</v>
      </c>
      <c r="D1076" s="95" t="s">
        <v>849</v>
      </c>
      <c r="E1076" s="261" t="s">
        <v>21</v>
      </c>
      <c r="F1076" s="223">
        <v>2</v>
      </c>
      <c r="G1076" s="95">
        <v>1.59</v>
      </c>
      <c r="H1076" s="268">
        <f>F1076*G1076</f>
        <v>3.18</v>
      </c>
    </row>
    <row r="1077" spans="1:157">
      <c r="B1077" s="161" t="s">
        <v>2339</v>
      </c>
      <c r="C1077" s="216" t="s">
        <v>856</v>
      </c>
      <c r="D1077" s="95" t="s">
        <v>857</v>
      </c>
      <c r="E1077" s="261" t="s">
        <v>21</v>
      </c>
      <c r="F1077" s="223">
        <v>1</v>
      </c>
      <c r="G1077" s="95">
        <v>13.95</v>
      </c>
      <c r="H1077" s="268">
        <f>F1077*G1077</f>
        <v>13.95</v>
      </c>
    </row>
    <row r="1078" spans="1:157" ht="30.75" thickBot="1">
      <c r="B1078" s="161" t="s">
        <v>2340</v>
      </c>
      <c r="C1078" s="217" t="s">
        <v>809</v>
      </c>
      <c r="D1078" s="121" t="s">
        <v>858</v>
      </c>
      <c r="E1078" s="265" t="s">
        <v>21</v>
      </c>
      <c r="F1078" s="224">
        <v>0.06</v>
      </c>
      <c r="G1078" s="121">
        <v>15.05</v>
      </c>
      <c r="H1078" s="269">
        <f>F1078*G1078</f>
        <v>0.90300000000000002</v>
      </c>
    </row>
    <row r="1079" spans="1:157" s="172" customFormat="1" ht="16.5" thickBot="1">
      <c r="A1079" s="165"/>
      <c r="B1079" s="166"/>
      <c r="C1079" s="258"/>
      <c r="D1079" s="168"/>
      <c r="E1079" s="169"/>
      <c r="F1079" s="170"/>
      <c r="G1079" s="171"/>
      <c r="H1079" s="171"/>
      <c r="I1079" s="74"/>
      <c r="J1079" s="74"/>
      <c r="K1079" s="74"/>
      <c r="L1079" s="74"/>
      <c r="M1079" s="74"/>
      <c r="N1079" s="74"/>
      <c r="O1079" s="74"/>
      <c r="P1079" s="74"/>
      <c r="Q1079" s="74"/>
      <c r="R1079" s="74"/>
      <c r="S1079" s="74"/>
      <c r="T1079" s="74"/>
      <c r="U1079" s="74"/>
      <c r="V1079" s="74"/>
      <c r="W1079" s="74"/>
      <c r="X1079" s="74"/>
      <c r="Y1079" s="74"/>
      <c r="Z1079" s="74"/>
      <c r="AA1079" s="74"/>
      <c r="AB1079" s="74"/>
      <c r="AC1079" s="74"/>
      <c r="AD1079" s="74"/>
      <c r="AE1079" s="74"/>
      <c r="AF1079" s="74"/>
      <c r="AG1079" s="74"/>
      <c r="AH1079" s="74"/>
      <c r="AI1079" s="74"/>
      <c r="AJ1079" s="74"/>
      <c r="AK1079" s="74"/>
      <c r="AL1079" s="74"/>
      <c r="AM1079" s="74"/>
      <c r="AN1079" s="74"/>
      <c r="AO1079" s="74"/>
      <c r="AP1079" s="74"/>
      <c r="AQ1079" s="74"/>
      <c r="AR1079" s="74"/>
      <c r="AS1079" s="74"/>
      <c r="AT1079" s="74"/>
      <c r="AU1079" s="74"/>
      <c r="AV1079" s="74"/>
      <c r="AW1079" s="74"/>
      <c r="AX1079" s="74"/>
      <c r="AY1079" s="74"/>
      <c r="AZ1079" s="74"/>
      <c r="BA1079" s="74"/>
      <c r="BB1079" s="74"/>
      <c r="BC1079" s="74"/>
      <c r="BD1079" s="74"/>
      <c r="BE1079" s="74"/>
      <c r="BF1079" s="74"/>
      <c r="BG1079" s="74"/>
      <c r="BH1079" s="74"/>
      <c r="BI1079" s="74"/>
      <c r="BJ1079" s="74"/>
      <c r="BK1079" s="74"/>
      <c r="BL1079" s="74"/>
      <c r="BM1079" s="74"/>
      <c r="BN1079" s="74"/>
      <c r="BO1079" s="74"/>
      <c r="BP1079" s="74"/>
      <c r="BQ1079" s="74"/>
      <c r="BR1079" s="74"/>
      <c r="BS1079" s="74"/>
      <c r="BT1079" s="74"/>
      <c r="BU1079" s="74"/>
      <c r="BV1079" s="74"/>
      <c r="BW1079" s="74"/>
      <c r="BX1079" s="74"/>
      <c r="BY1079" s="74"/>
      <c r="BZ1079" s="74"/>
      <c r="CA1079" s="74"/>
      <c r="CB1079" s="74"/>
      <c r="CC1079" s="74"/>
      <c r="CD1079" s="74"/>
      <c r="CE1079" s="74"/>
      <c r="CF1079" s="74"/>
      <c r="CG1079" s="74"/>
      <c r="CH1079" s="74"/>
      <c r="CI1079" s="74"/>
      <c r="CJ1079" s="74"/>
      <c r="CK1079" s="74"/>
      <c r="CL1079" s="74"/>
      <c r="CM1079" s="74"/>
      <c r="CN1079" s="74"/>
      <c r="CO1079" s="74"/>
      <c r="CP1079" s="74"/>
      <c r="CQ1079" s="74"/>
      <c r="CR1079" s="74"/>
      <c r="CS1079" s="74"/>
      <c r="CT1079" s="74"/>
      <c r="CU1079" s="74"/>
      <c r="CV1079" s="74"/>
      <c r="CW1079" s="74"/>
      <c r="CX1079" s="74"/>
      <c r="CY1079" s="74"/>
      <c r="CZ1079" s="74"/>
      <c r="DA1079" s="74"/>
      <c r="DB1079" s="74"/>
      <c r="DC1079" s="74"/>
      <c r="DD1079" s="74"/>
      <c r="DE1079" s="74"/>
      <c r="DF1079" s="74"/>
      <c r="DG1079" s="74"/>
      <c r="DH1079" s="74"/>
      <c r="DI1079" s="74"/>
      <c r="DJ1079" s="74"/>
      <c r="DK1079" s="74"/>
      <c r="DL1079" s="74"/>
      <c r="DM1079" s="74"/>
      <c r="DN1079" s="74"/>
      <c r="DO1079" s="74"/>
      <c r="DP1079" s="74"/>
      <c r="DQ1079" s="74"/>
      <c r="DR1079" s="74"/>
      <c r="DS1079" s="74"/>
      <c r="DT1079" s="74"/>
      <c r="DU1079" s="74"/>
      <c r="DV1079" s="74"/>
      <c r="DW1079" s="74"/>
      <c r="DX1079" s="74"/>
      <c r="DY1079" s="74"/>
      <c r="DZ1079" s="74"/>
      <c r="EA1079" s="74"/>
      <c r="EB1079" s="74"/>
      <c r="EC1079" s="74"/>
      <c r="ED1079" s="74"/>
      <c r="EE1079" s="74"/>
      <c r="EF1079" s="74"/>
      <c r="EG1079" s="74"/>
      <c r="EH1079" s="74"/>
      <c r="EI1079" s="74"/>
      <c r="EJ1079" s="74"/>
      <c r="EK1079" s="74"/>
      <c r="EL1079" s="74"/>
      <c r="EM1079" s="74"/>
      <c r="EN1079" s="74"/>
      <c r="EO1079" s="74"/>
      <c r="EP1079" s="74"/>
      <c r="EQ1079" s="74"/>
      <c r="ER1079" s="74"/>
      <c r="ES1079" s="74"/>
      <c r="ET1079" s="74"/>
      <c r="EU1079" s="74"/>
      <c r="EV1079" s="74"/>
      <c r="EW1079" s="74"/>
      <c r="EX1079" s="74"/>
      <c r="EY1079" s="74"/>
      <c r="EZ1079" s="74"/>
      <c r="FA1079" s="74"/>
    </row>
    <row r="1080" spans="1:157" ht="47.25">
      <c r="B1080" s="154" t="s">
        <v>1608</v>
      </c>
      <c r="C1080" s="272" t="s">
        <v>859</v>
      </c>
      <c r="D1080" s="180" t="s">
        <v>860</v>
      </c>
      <c r="E1080" s="175" t="s">
        <v>21</v>
      </c>
      <c r="F1080" s="176"/>
      <c r="G1080" s="177"/>
      <c r="H1080" s="178">
        <f>SUM(H1081:H1085)</f>
        <v>15.085700000000001</v>
      </c>
    </row>
    <row r="1081" spans="1:157" ht="30">
      <c r="B1081" s="161" t="s">
        <v>2341</v>
      </c>
      <c r="C1081" s="216" t="s">
        <v>604</v>
      </c>
      <c r="D1081" s="95" t="s">
        <v>605</v>
      </c>
      <c r="E1081" s="261" t="s">
        <v>261</v>
      </c>
      <c r="F1081" s="223">
        <v>0.17</v>
      </c>
      <c r="G1081" s="95">
        <v>12.89</v>
      </c>
      <c r="H1081" s="268">
        <f>F1081*G1081</f>
        <v>2.1913000000000005</v>
      </c>
    </row>
    <row r="1082" spans="1:157">
      <c r="B1082" s="161" t="s">
        <v>2342</v>
      </c>
      <c r="C1082" s="216" t="s">
        <v>606</v>
      </c>
      <c r="D1082" s="95" t="s">
        <v>607</v>
      </c>
      <c r="E1082" s="261" t="s">
        <v>261</v>
      </c>
      <c r="F1082" s="223">
        <v>0.17</v>
      </c>
      <c r="G1082" s="95">
        <v>15.72</v>
      </c>
      <c r="H1082" s="268">
        <f>F1082*G1082</f>
        <v>2.6724000000000001</v>
      </c>
    </row>
    <row r="1083" spans="1:157">
      <c r="B1083" s="161" t="s">
        <v>2343</v>
      </c>
      <c r="C1083" s="216" t="s">
        <v>805</v>
      </c>
      <c r="D1083" s="95" t="s">
        <v>806</v>
      </c>
      <c r="E1083" s="261" t="s">
        <v>21</v>
      </c>
      <c r="F1083" s="223">
        <v>2</v>
      </c>
      <c r="G1083" s="95">
        <v>1.1299999999999999</v>
      </c>
      <c r="H1083" s="268">
        <f>F1083*G1083</f>
        <v>2.2599999999999998</v>
      </c>
    </row>
    <row r="1084" spans="1:157">
      <c r="B1084" s="161" t="s">
        <v>2344</v>
      </c>
      <c r="C1084" s="216" t="s">
        <v>861</v>
      </c>
      <c r="D1084" s="95" t="s">
        <v>862</v>
      </c>
      <c r="E1084" s="261" t="s">
        <v>21</v>
      </c>
      <c r="F1084" s="223">
        <v>1</v>
      </c>
      <c r="G1084" s="95">
        <v>7.36</v>
      </c>
      <c r="H1084" s="268">
        <f>F1084*G1084</f>
        <v>7.36</v>
      </c>
    </row>
    <row r="1085" spans="1:157" ht="30.75" thickBot="1">
      <c r="B1085" s="161" t="s">
        <v>2345</v>
      </c>
      <c r="C1085" s="217" t="s">
        <v>809</v>
      </c>
      <c r="D1085" s="121" t="s">
        <v>810</v>
      </c>
      <c r="E1085" s="265" t="s">
        <v>21</v>
      </c>
      <c r="F1085" s="224">
        <v>0.04</v>
      </c>
      <c r="G1085" s="121">
        <v>15.05</v>
      </c>
      <c r="H1085" s="269">
        <f>F1085*G1085</f>
        <v>0.60200000000000009</v>
      </c>
    </row>
    <row r="1086" spans="1:157" s="172" customFormat="1" ht="16.5" thickBot="1">
      <c r="A1086" s="165"/>
      <c r="B1086" s="166"/>
      <c r="C1086" s="215"/>
      <c r="D1086" s="168"/>
      <c r="E1086" s="169"/>
      <c r="F1086" s="170"/>
      <c r="G1086" s="171"/>
      <c r="H1086" s="171"/>
      <c r="I1086" s="74"/>
      <c r="J1086" s="74"/>
      <c r="K1086" s="74"/>
      <c r="L1086" s="74"/>
      <c r="M1086" s="74"/>
      <c r="N1086" s="74"/>
      <c r="O1086" s="74"/>
      <c r="P1086" s="74"/>
      <c r="Q1086" s="74"/>
      <c r="R1086" s="74"/>
      <c r="S1086" s="74"/>
      <c r="T1086" s="74"/>
      <c r="U1086" s="74"/>
      <c r="V1086" s="74"/>
      <c r="W1086" s="74"/>
      <c r="X1086" s="74"/>
      <c r="Y1086" s="74"/>
      <c r="Z1086" s="74"/>
      <c r="AA1086" s="74"/>
      <c r="AB1086" s="74"/>
      <c r="AC1086" s="74"/>
      <c r="AD1086" s="74"/>
      <c r="AE1086" s="74"/>
      <c r="AF1086" s="74"/>
      <c r="AG1086" s="74"/>
      <c r="AH1086" s="74"/>
      <c r="AI1086" s="74"/>
      <c r="AJ1086" s="74"/>
      <c r="AK1086" s="74"/>
      <c r="AL1086" s="74"/>
      <c r="AM1086" s="74"/>
      <c r="AN1086" s="74"/>
      <c r="AO1086" s="74"/>
      <c r="AP1086" s="74"/>
      <c r="AQ1086" s="74"/>
      <c r="AR1086" s="74"/>
      <c r="AS1086" s="74"/>
      <c r="AT1086" s="74"/>
      <c r="AU1086" s="74"/>
      <c r="AV1086" s="74"/>
      <c r="AW1086" s="74"/>
      <c r="AX1086" s="74"/>
      <c r="AY1086" s="74"/>
      <c r="AZ1086" s="74"/>
      <c r="BA1086" s="74"/>
      <c r="BB1086" s="74"/>
      <c r="BC1086" s="74"/>
      <c r="BD1086" s="74"/>
      <c r="BE1086" s="74"/>
      <c r="BF1086" s="74"/>
      <c r="BG1086" s="74"/>
      <c r="BH1086" s="74"/>
      <c r="BI1086" s="74"/>
      <c r="BJ1086" s="74"/>
      <c r="BK1086" s="74"/>
      <c r="BL1086" s="74"/>
      <c r="BM1086" s="74"/>
      <c r="BN1086" s="74"/>
      <c r="BO1086" s="74"/>
      <c r="BP1086" s="74"/>
      <c r="BQ1086" s="74"/>
      <c r="BR1086" s="74"/>
      <c r="BS1086" s="74"/>
      <c r="BT1086" s="74"/>
      <c r="BU1086" s="74"/>
      <c r="BV1086" s="74"/>
      <c r="BW1086" s="74"/>
      <c r="BX1086" s="74"/>
      <c r="BY1086" s="74"/>
      <c r="BZ1086" s="74"/>
      <c r="CA1086" s="74"/>
      <c r="CB1086" s="74"/>
      <c r="CC1086" s="74"/>
      <c r="CD1086" s="74"/>
      <c r="CE1086" s="74"/>
      <c r="CF1086" s="74"/>
      <c r="CG1086" s="74"/>
      <c r="CH1086" s="74"/>
      <c r="CI1086" s="74"/>
      <c r="CJ1086" s="74"/>
      <c r="CK1086" s="74"/>
      <c r="CL1086" s="74"/>
      <c r="CM1086" s="74"/>
      <c r="CN1086" s="74"/>
      <c r="CO1086" s="74"/>
      <c r="CP1086" s="74"/>
      <c r="CQ1086" s="74"/>
      <c r="CR1086" s="74"/>
      <c r="CS1086" s="74"/>
      <c r="CT1086" s="74"/>
      <c r="CU1086" s="74"/>
      <c r="CV1086" s="74"/>
      <c r="CW1086" s="74"/>
      <c r="CX1086" s="74"/>
      <c r="CY1086" s="74"/>
      <c r="CZ1086" s="74"/>
      <c r="DA1086" s="74"/>
      <c r="DB1086" s="74"/>
      <c r="DC1086" s="74"/>
      <c r="DD1086" s="74"/>
      <c r="DE1086" s="74"/>
      <c r="DF1086" s="74"/>
      <c r="DG1086" s="74"/>
      <c r="DH1086" s="74"/>
      <c r="DI1086" s="74"/>
      <c r="DJ1086" s="74"/>
      <c r="DK1086" s="74"/>
      <c r="DL1086" s="74"/>
      <c r="DM1086" s="74"/>
      <c r="DN1086" s="74"/>
      <c r="DO1086" s="74"/>
      <c r="DP1086" s="74"/>
      <c r="DQ1086" s="74"/>
      <c r="DR1086" s="74"/>
      <c r="DS1086" s="74"/>
      <c r="DT1086" s="74"/>
      <c r="DU1086" s="74"/>
      <c r="DV1086" s="74"/>
      <c r="DW1086" s="74"/>
      <c r="DX1086" s="74"/>
      <c r="DY1086" s="74"/>
      <c r="DZ1086" s="74"/>
      <c r="EA1086" s="74"/>
      <c r="EB1086" s="74"/>
      <c r="EC1086" s="74"/>
      <c r="ED1086" s="74"/>
      <c r="EE1086" s="74"/>
      <c r="EF1086" s="74"/>
      <c r="EG1086" s="74"/>
      <c r="EH1086" s="74"/>
      <c r="EI1086" s="74"/>
      <c r="EJ1086" s="74"/>
      <c r="EK1086" s="74"/>
      <c r="EL1086" s="74"/>
      <c r="EM1086" s="74"/>
      <c r="EN1086" s="74"/>
      <c r="EO1086" s="74"/>
      <c r="EP1086" s="74"/>
      <c r="EQ1086" s="74"/>
      <c r="ER1086" s="74"/>
      <c r="ES1086" s="74"/>
      <c r="ET1086" s="74"/>
      <c r="EU1086" s="74"/>
      <c r="EV1086" s="74"/>
      <c r="EW1086" s="74"/>
      <c r="EX1086" s="74"/>
      <c r="EY1086" s="74"/>
      <c r="EZ1086" s="74"/>
      <c r="FA1086" s="74"/>
    </row>
    <row r="1087" spans="1:157" ht="47.25">
      <c r="B1087" s="154" t="s">
        <v>1609</v>
      </c>
      <c r="C1087" s="272" t="s">
        <v>863</v>
      </c>
      <c r="D1087" s="180" t="s">
        <v>864</v>
      </c>
      <c r="E1087" s="175" t="s">
        <v>21</v>
      </c>
      <c r="F1087" s="176"/>
      <c r="G1087" s="177"/>
      <c r="H1087" s="178">
        <f>SUM(H1088:H1093)</f>
        <v>8.25943</v>
      </c>
    </row>
    <row r="1088" spans="1:157" ht="30">
      <c r="B1088" s="161" t="s">
        <v>2346</v>
      </c>
      <c r="C1088" s="216" t="s">
        <v>604</v>
      </c>
      <c r="D1088" s="95" t="s">
        <v>605</v>
      </c>
      <c r="E1088" s="261" t="s">
        <v>261</v>
      </c>
      <c r="F1088" s="223">
        <v>0.14000000000000001</v>
      </c>
      <c r="G1088" s="95">
        <v>12.89</v>
      </c>
      <c r="H1088" s="268">
        <f t="shared" ref="H1088:H1093" si="67">F1088*G1088</f>
        <v>1.8046000000000002</v>
      </c>
    </row>
    <row r="1089" spans="1:157">
      <c r="B1089" s="161" t="s">
        <v>2347</v>
      </c>
      <c r="C1089" s="216" t="s">
        <v>606</v>
      </c>
      <c r="D1089" s="95" t="s">
        <v>607</v>
      </c>
      <c r="E1089" s="261" t="s">
        <v>261</v>
      </c>
      <c r="F1089" s="223">
        <v>0.14000000000000001</v>
      </c>
      <c r="G1089" s="95">
        <v>15.72</v>
      </c>
      <c r="H1089" s="268">
        <f t="shared" si="67"/>
        <v>2.2008000000000001</v>
      </c>
    </row>
    <row r="1090" spans="1:157">
      <c r="B1090" s="161" t="s">
        <v>2348</v>
      </c>
      <c r="C1090" s="216" t="s">
        <v>622</v>
      </c>
      <c r="D1090" s="95" t="s">
        <v>623</v>
      </c>
      <c r="E1090" s="261" t="s">
        <v>21</v>
      </c>
      <c r="F1090" s="223">
        <v>1.4800000000000001E-2</v>
      </c>
      <c r="G1090" s="95">
        <v>41.1</v>
      </c>
      <c r="H1090" s="268">
        <f t="shared" si="67"/>
        <v>0.60828000000000004</v>
      </c>
    </row>
    <row r="1091" spans="1:157" ht="30">
      <c r="B1091" s="161" t="s">
        <v>2349</v>
      </c>
      <c r="C1091" s="216" t="s">
        <v>865</v>
      </c>
      <c r="D1091" s="95" t="s">
        <v>866</v>
      </c>
      <c r="E1091" s="261" t="s">
        <v>21</v>
      </c>
      <c r="F1091" s="223">
        <v>1</v>
      </c>
      <c r="G1091" s="95">
        <v>3.09</v>
      </c>
      <c r="H1091" s="268">
        <f t="shared" si="67"/>
        <v>3.09</v>
      </c>
    </row>
    <row r="1092" spans="1:157">
      <c r="B1092" s="161" t="s">
        <v>2350</v>
      </c>
      <c r="C1092" s="216" t="s">
        <v>554</v>
      </c>
      <c r="D1092" s="95" t="s">
        <v>555</v>
      </c>
      <c r="E1092" s="261" t="s">
        <v>21</v>
      </c>
      <c r="F1092" s="223">
        <v>5.0999999999999997E-2</v>
      </c>
      <c r="G1092" s="95">
        <v>0.4</v>
      </c>
      <c r="H1092" s="268">
        <f t="shared" si="67"/>
        <v>2.0400000000000001E-2</v>
      </c>
    </row>
    <row r="1093" spans="1:157" ht="15.75" thickBot="1">
      <c r="B1093" s="161" t="s">
        <v>2351</v>
      </c>
      <c r="C1093" s="217" t="s">
        <v>624</v>
      </c>
      <c r="D1093" s="121" t="s">
        <v>625</v>
      </c>
      <c r="E1093" s="265" t="s">
        <v>21</v>
      </c>
      <c r="F1093" s="224">
        <v>1.4999999999999999E-2</v>
      </c>
      <c r="G1093" s="121">
        <v>35.69</v>
      </c>
      <c r="H1093" s="269">
        <f t="shared" si="67"/>
        <v>0.53534999999999999</v>
      </c>
    </row>
    <row r="1094" spans="1:157" s="172" customFormat="1" ht="16.5" thickBot="1">
      <c r="A1094" s="165"/>
      <c r="B1094" s="166"/>
      <c r="C1094" s="215"/>
      <c r="D1094" s="168"/>
      <c r="E1094" s="169"/>
      <c r="F1094" s="170"/>
      <c r="G1094" s="171"/>
      <c r="H1094" s="171"/>
      <c r="I1094" s="74"/>
      <c r="J1094" s="74"/>
      <c r="K1094" s="74"/>
      <c r="L1094" s="74"/>
      <c r="M1094" s="74"/>
      <c r="N1094" s="74"/>
      <c r="O1094" s="74"/>
      <c r="P1094" s="74"/>
      <c r="Q1094" s="74"/>
      <c r="R1094" s="74"/>
      <c r="S1094" s="74"/>
      <c r="T1094" s="74"/>
      <c r="U1094" s="74"/>
      <c r="V1094" s="74"/>
      <c r="W1094" s="74"/>
      <c r="X1094" s="74"/>
      <c r="Y1094" s="74"/>
      <c r="Z1094" s="74"/>
      <c r="AA1094" s="74"/>
      <c r="AB1094" s="74"/>
      <c r="AC1094" s="74"/>
      <c r="AD1094" s="74"/>
      <c r="AE1094" s="74"/>
      <c r="AF1094" s="74"/>
      <c r="AG1094" s="74"/>
      <c r="AH1094" s="74"/>
      <c r="AI1094" s="74"/>
      <c r="AJ1094" s="74"/>
      <c r="AK1094" s="74"/>
      <c r="AL1094" s="74"/>
      <c r="AM1094" s="74"/>
      <c r="AN1094" s="74"/>
      <c r="AO1094" s="74"/>
      <c r="AP1094" s="74"/>
      <c r="AQ1094" s="74"/>
      <c r="AR1094" s="74"/>
      <c r="AS1094" s="74"/>
      <c r="AT1094" s="74"/>
      <c r="AU1094" s="74"/>
      <c r="AV1094" s="74"/>
      <c r="AW1094" s="74"/>
      <c r="AX1094" s="74"/>
      <c r="AY1094" s="74"/>
      <c r="AZ1094" s="74"/>
      <c r="BA1094" s="74"/>
      <c r="BB1094" s="74"/>
      <c r="BC1094" s="74"/>
      <c r="BD1094" s="74"/>
      <c r="BE1094" s="74"/>
      <c r="BF1094" s="74"/>
      <c r="BG1094" s="74"/>
      <c r="BH1094" s="74"/>
      <c r="BI1094" s="74"/>
      <c r="BJ1094" s="74"/>
      <c r="BK1094" s="74"/>
      <c r="BL1094" s="74"/>
      <c r="BM1094" s="74"/>
      <c r="BN1094" s="74"/>
      <c r="BO1094" s="74"/>
      <c r="BP1094" s="74"/>
      <c r="BQ1094" s="74"/>
      <c r="BR1094" s="74"/>
      <c r="BS1094" s="74"/>
      <c r="BT1094" s="74"/>
      <c r="BU1094" s="74"/>
      <c r="BV1094" s="74"/>
      <c r="BW1094" s="74"/>
      <c r="BX1094" s="74"/>
      <c r="BY1094" s="74"/>
      <c r="BZ1094" s="74"/>
      <c r="CA1094" s="74"/>
      <c r="CB1094" s="74"/>
      <c r="CC1094" s="74"/>
      <c r="CD1094" s="74"/>
      <c r="CE1094" s="74"/>
      <c r="CF1094" s="74"/>
      <c r="CG1094" s="74"/>
      <c r="CH1094" s="74"/>
      <c r="CI1094" s="74"/>
      <c r="CJ1094" s="74"/>
      <c r="CK1094" s="74"/>
      <c r="CL1094" s="74"/>
      <c r="CM1094" s="74"/>
      <c r="CN1094" s="74"/>
      <c r="CO1094" s="74"/>
      <c r="CP1094" s="74"/>
      <c r="CQ1094" s="74"/>
      <c r="CR1094" s="74"/>
      <c r="CS1094" s="74"/>
      <c r="CT1094" s="74"/>
      <c r="CU1094" s="74"/>
      <c r="CV1094" s="74"/>
      <c r="CW1094" s="74"/>
      <c r="CX1094" s="74"/>
      <c r="CY1094" s="74"/>
      <c r="CZ1094" s="74"/>
      <c r="DA1094" s="74"/>
      <c r="DB1094" s="74"/>
      <c r="DC1094" s="74"/>
      <c r="DD1094" s="74"/>
      <c r="DE1094" s="74"/>
      <c r="DF1094" s="74"/>
      <c r="DG1094" s="74"/>
      <c r="DH1094" s="74"/>
      <c r="DI1094" s="74"/>
      <c r="DJ1094" s="74"/>
      <c r="DK1094" s="74"/>
      <c r="DL1094" s="74"/>
      <c r="DM1094" s="74"/>
      <c r="DN1094" s="74"/>
      <c r="DO1094" s="74"/>
      <c r="DP1094" s="74"/>
      <c r="DQ1094" s="74"/>
      <c r="DR1094" s="74"/>
      <c r="DS1094" s="74"/>
      <c r="DT1094" s="74"/>
      <c r="DU1094" s="74"/>
      <c r="DV1094" s="74"/>
      <c r="DW1094" s="74"/>
      <c r="DX1094" s="74"/>
      <c r="DY1094" s="74"/>
      <c r="DZ1094" s="74"/>
      <c r="EA1094" s="74"/>
      <c r="EB1094" s="74"/>
      <c r="EC1094" s="74"/>
      <c r="ED1094" s="74"/>
      <c r="EE1094" s="74"/>
      <c r="EF1094" s="74"/>
      <c r="EG1094" s="74"/>
      <c r="EH1094" s="74"/>
      <c r="EI1094" s="74"/>
      <c r="EJ1094" s="74"/>
      <c r="EK1094" s="74"/>
      <c r="EL1094" s="74"/>
      <c r="EM1094" s="74"/>
      <c r="EN1094" s="74"/>
      <c r="EO1094" s="74"/>
      <c r="EP1094" s="74"/>
      <c r="EQ1094" s="74"/>
      <c r="ER1094" s="74"/>
      <c r="ES1094" s="74"/>
      <c r="ET1094" s="74"/>
      <c r="EU1094" s="74"/>
      <c r="EV1094" s="74"/>
      <c r="EW1094" s="74"/>
      <c r="EX1094" s="74"/>
      <c r="EY1094" s="74"/>
      <c r="EZ1094" s="74"/>
      <c r="FA1094" s="74"/>
    </row>
    <row r="1095" spans="1:157" ht="15.75">
      <c r="B1095" s="154" t="s">
        <v>1610</v>
      </c>
      <c r="C1095" s="272" t="s">
        <v>1738</v>
      </c>
      <c r="D1095" s="180" t="s">
        <v>243</v>
      </c>
      <c r="E1095" s="175" t="s">
        <v>21</v>
      </c>
      <c r="F1095" s="176"/>
      <c r="G1095" s="177"/>
      <c r="H1095" s="178">
        <f>SUM(H1096:H1100)</f>
        <v>10.656000000000001</v>
      </c>
    </row>
    <row r="1096" spans="1:157" ht="30">
      <c r="B1096" s="161" t="s">
        <v>2352</v>
      </c>
      <c r="C1096" s="216" t="s">
        <v>604</v>
      </c>
      <c r="D1096" s="95" t="s">
        <v>605</v>
      </c>
      <c r="E1096" s="261" t="s">
        <v>261</v>
      </c>
      <c r="F1096" s="223">
        <v>0.17</v>
      </c>
      <c r="G1096" s="95">
        <v>12.89</v>
      </c>
      <c r="H1096" s="268">
        <f>F1096*G1096</f>
        <v>2.1913000000000005</v>
      </c>
    </row>
    <row r="1097" spans="1:157">
      <c r="B1097" s="161" t="s">
        <v>2353</v>
      </c>
      <c r="C1097" s="216" t="s">
        <v>606</v>
      </c>
      <c r="D1097" s="95" t="s">
        <v>607</v>
      </c>
      <c r="E1097" s="261" t="s">
        <v>261</v>
      </c>
      <c r="F1097" s="223">
        <v>0.17</v>
      </c>
      <c r="G1097" s="95">
        <v>15.72</v>
      </c>
      <c r="H1097" s="268">
        <f>F1097*G1097</f>
        <v>2.6724000000000001</v>
      </c>
    </row>
    <row r="1098" spans="1:157">
      <c r="B1098" s="161" t="s">
        <v>2354</v>
      </c>
      <c r="C1098" s="216" t="s">
        <v>821</v>
      </c>
      <c r="D1098" s="95" t="s">
        <v>822</v>
      </c>
      <c r="E1098" s="261" t="s">
        <v>21</v>
      </c>
      <c r="F1098" s="223">
        <v>1</v>
      </c>
      <c r="G1098" s="95">
        <v>2</v>
      </c>
      <c r="H1098" s="268">
        <f>F1098*G1098</f>
        <v>2</v>
      </c>
    </row>
    <row r="1099" spans="1:157">
      <c r="B1099" s="161" t="s">
        <v>2355</v>
      </c>
      <c r="C1099" s="274">
        <v>20043</v>
      </c>
      <c r="D1099" s="95" t="s">
        <v>868</v>
      </c>
      <c r="E1099" s="261" t="s">
        <v>21</v>
      </c>
      <c r="F1099" s="223">
        <v>1</v>
      </c>
      <c r="G1099" s="95">
        <v>3.1</v>
      </c>
      <c r="H1099" s="268">
        <f>F1099*G1099</f>
        <v>3.1</v>
      </c>
    </row>
    <row r="1100" spans="1:157" ht="30.75" thickBot="1">
      <c r="B1100" s="161" t="s">
        <v>2356</v>
      </c>
      <c r="C1100" s="217" t="s">
        <v>809</v>
      </c>
      <c r="D1100" s="121" t="s">
        <v>810</v>
      </c>
      <c r="E1100" s="265" t="s">
        <v>21</v>
      </c>
      <c r="F1100" s="224">
        <v>4.5999999999999999E-2</v>
      </c>
      <c r="G1100" s="121">
        <v>15.05</v>
      </c>
      <c r="H1100" s="269">
        <f>F1100*G1100</f>
        <v>0.69230000000000003</v>
      </c>
    </row>
    <row r="1101" spans="1:157" s="172" customFormat="1" ht="15.75" thickBot="1">
      <c r="A1101" s="165"/>
      <c r="B1101" s="166"/>
      <c r="C1101" s="168"/>
      <c r="D1101" s="168"/>
      <c r="E1101" s="169"/>
      <c r="F1101" s="170"/>
      <c r="G1101" s="171"/>
      <c r="H1101" s="171"/>
      <c r="I1101" s="74"/>
      <c r="J1101" s="74"/>
      <c r="K1101" s="74"/>
      <c r="L1101" s="74"/>
      <c r="M1101" s="74"/>
      <c r="N1101" s="74"/>
      <c r="O1101" s="74"/>
      <c r="P1101" s="74"/>
      <c r="Q1101" s="74"/>
      <c r="R1101" s="74"/>
      <c r="S1101" s="74"/>
      <c r="T1101" s="74"/>
      <c r="U1101" s="74"/>
      <c r="V1101" s="74"/>
      <c r="W1101" s="74"/>
      <c r="X1101" s="74"/>
      <c r="Y1101" s="74"/>
      <c r="Z1101" s="74"/>
      <c r="AA1101" s="74"/>
      <c r="AB1101" s="74"/>
      <c r="AC1101" s="74"/>
      <c r="AD1101" s="74"/>
      <c r="AE1101" s="74"/>
      <c r="AF1101" s="74"/>
      <c r="AG1101" s="74"/>
      <c r="AH1101" s="74"/>
      <c r="AI1101" s="74"/>
      <c r="AJ1101" s="74"/>
      <c r="AK1101" s="74"/>
      <c r="AL1101" s="74"/>
      <c r="AM1101" s="74"/>
      <c r="AN1101" s="74"/>
      <c r="AO1101" s="74"/>
      <c r="AP1101" s="74"/>
      <c r="AQ1101" s="74"/>
      <c r="AR1101" s="74"/>
      <c r="AS1101" s="74"/>
      <c r="AT1101" s="74"/>
      <c r="AU1101" s="74"/>
      <c r="AV1101" s="74"/>
      <c r="AW1101" s="74"/>
      <c r="AX1101" s="74"/>
      <c r="AY1101" s="74"/>
      <c r="AZ1101" s="74"/>
      <c r="BA1101" s="74"/>
      <c r="BB1101" s="74"/>
      <c r="BC1101" s="74"/>
      <c r="BD1101" s="74"/>
      <c r="BE1101" s="74"/>
      <c r="BF1101" s="74"/>
      <c r="BG1101" s="74"/>
      <c r="BH1101" s="74"/>
      <c r="BI1101" s="74"/>
      <c r="BJ1101" s="74"/>
      <c r="BK1101" s="74"/>
      <c r="BL1101" s="74"/>
      <c r="BM1101" s="74"/>
      <c r="BN1101" s="74"/>
      <c r="BO1101" s="74"/>
      <c r="BP1101" s="74"/>
      <c r="BQ1101" s="74"/>
      <c r="BR1101" s="74"/>
      <c r="BS1101" s="74"/>
      <c r="BT1101" s="74"/>
      <c r="BU1101" s="74"/>
      <c r="BV1101" s="74"/>
      <c r="BW1101" s="74"/>
      <c r="BX1101" s="74"/>
      <c r="BY1101" s="74"/>
      <c r="BZ1101" s="74"/>
      <c r="CA1101" s="74"/>
      <c r="CB1101" s="74"/>
      <c r="CC1101" s="74"/>
      <c r="CD1101" s="74"/>
      <c r="CE1101" s="74"/>
      <c r="CF1101" s="74"/>
      <c r="CG1101" s="74"/>
      <c r="CH1101" s="74"/>
      <c r="CI1101" s="74"/>
      <c r="CJ1101" s="74"/>
      <c r="CK1101" s="74"/>
      <c r="CL1101" s="74"/>
      <c r="CM1101" s="74"/>
      <c r="CN1101" s="74"/>
      <c r="CO1101" s="74"/>
      <c r="CP1101" s="74"/>
      <c r="CQ1101" s="74"/>
      <c r="CR1101" s="74"/>
      <c r="CS1101" s="74"/>
      <c r="CT1101" s="74"/>
      <c r="CU1101" s="74"/>
      <c r="CV1101" s="74"/>
      <c r="CW1101" s="74"/>
      <c r="CX1101" s="74"/>
      <c r="CY1101" s="74"/>
      <c r="CZ1101" s="74"/>
      <c r="DA1101" s="74"/>
      <c r="DB1101" s="74"/>
      <c r="DC1101" s="74"/>
      <c r="DD1101" s="74"/>
      <c r="DE1101" s="74"/>
      <c r="DF1101" s="74"/>
      <c r="DG1101" s="74"/>
      <c r="DH1101" s="74"/>
      <c r="DI1101" s="74"/>
      <c r="DJ1101" s="74"/>
      <c r="DK1101" s="74"/>
      <c r="DL1101" s="74"/>
      <c r="DM1101" s="74"/>
      <c r="DN1101" s="74"/>
      <c r="DO1101" s="74"/>
      <c r="DP1101" s="74"/>
      <c r="DQ1101" s="74"/>
      <c r="DR1101" s="74"/>
      <c r="DS1101" s="74"/>
      <c r="DT1101" s="74"/>
      <c r="DU1101" s="74"/>
      <c r="DV1101" s="74"/>
      <c r="DW1101" s="74"/>
      <c r="DX1101" s="74"/>
      <c r="DY1101" s="74"/>
      <c r="DZ1101" s="74"/>
      <c r="EA1101" s="74"/>
      <c r="EB1101" s="74"/>
      <c r="EC1101" s="74"/>
      <c r="ED1101" s="74"/>
      <c r="EE1101" s="74"/>
      <c r="EF1101" s="74"/>
      <c r="EG1101" s="74"/>
      <c r="EH1101" s="74"/>
      <c r="EI1101" s="74"/>
      <c r="EJ1101" s="74"/>
      <c r="EK1101" s="74"/>
      <c r="EL1101" s="74"/>
      <c r="EM1101" s="74"/>
      <c r="EN1101" s="74"/>
      <c r="EO1101" s="74"/>
      <c r="EP1101" s="74"/>
      <c r="EQ1101" s="74"/>
      <c r="ER1101" s="74"/>
      <c r="ES1101" s="74"/>
      <c r="ET1101" s="74"/>
      <c r="EU1101" s="74"/>
      <c r="EV1101" s="74"/>
      <c r="EW1101" s="74"/>
      <c r="EX1101" s="74"/>
      <c r="EY1101" s="74"/>
      <c r="EZ1101" s="74"/>
      <c r="FA1101" s="74"/>
    </row>
    <row r="1102" spans="1:157" ht="31.5">
      <c r="B1102" s="154" t="s">
        <v>1611</v>
      </c>
      <c r="C1102" s="272" t="s">
        <v>848</v>
      </c>
      <c r="D1102" s="180" t="s">
        <v>244</v>
      </c>
      <c r="E1102" s="175" t="s">
        <v>21</v>
      </c>
      <c r="F1102" s="202"/>
      <c r="G1102" s="174"/>
      <c r="H1102" s="178">
        <f>SUM(H1103:H1107)</f>
        <v>9.0960000000000001</v>
      </c>
    </row>
    <row r="1103" spans="1:157" ht="30">
      <c r="B1103" s="161" t="s">
        <v>2357</v>
      </c>
      <c r="C1103" s="216" t="s">
        <v>604</v>
      </c>
      <c r="D1103" s="95" t="s">
        <v>605</v>
      </c>
      <c r="E1103" s="261" t="s">
        <v>261</v>
      </c>
      <c r="F1103" s="223">
        <v>0.17</v>
      </c>
      <c r="G1103" s="95">
        <v>12.89</v>
      </c>
      <c r="H1103" s="268">
        <f>F1103*G1103</f>
        <v>2.1913000000000005</v>
      </c>
    </row>
    <row r="1104" spans="1:157">
      <c r="B1104" s="161" t="s">
        <v>2358</v>
      </c>
      <c r="C1104" s="216" t="s">
        <v>606</v>
      </c>
      <c r="D1104" s="95" t="s">
        <v>607</v>
      </c>
      <c r="E1104" s="261" t="s">
        <v>261</v>
      </c>
      <c r="F1104" s="223">
        <v>0.17</v>
      </c>
      <c r="G1104" s="95">
        <v>15.72</v>
      </c>
      <c r="H1104" s="268">
        <f>F1104*G1104</f>
        <v>2.6724000000000001</v>
      </c>
    </row>
    <row r="1105" spans="1:157">
      <c r="B1105" s="161" t="s">
        <v>2359</v>
      </c>
      <c r="C1105" s="216" t="s">
        <v>821</v>
      </c>
      <c r="D1105" s="95" t="s">
        <v>822</v>
      </c>
      <c r="E1105" s="261" t="s">
        <v>21</v>
      </c>
      <c r="F1105" s="223">
        <v>1</v>
      </c>
      <c r="G1105" s="95">
        <v>2</v>
      </c>
      <c r="H1105" s="268">
        <f>F1105*G1105</f>
        <v>2</v>
      </c>
    </row>
    <row r="1106" spans="1:157" ht="30">
      <c r="B1106" s="161" t="s">
        <v>2360</v>
      </c>
      <c r="C1106" s="274">
        <v>20086</v>
      </c>
      <c r="D1106" s="95" t="s">
        <v>870</v>
      </c>
      <c r="E1106" s="261" t="s">
        <v>21</v>
      </c>
      <c r="F1106" s="223">
        <v>1</v>
      </c>
      <c r="G1106" s="95">
        <v>1.54</v>
      </c>
      <c r="H1106" s="268">
        <f>F1106*G1106</f>
        <v>1.54</v>
      </c>
    </row>
    <row r="1107" spans="1:157" ht="30.75" thickBot="1">
      <c r="B1107" s="161" t="s">
        <v>2361</v>
      </c>
      <c r="C1107" s="217" t="s">
        <v>809</v>
      </c>
      <c r="D1107" s="121" t="s">
        <v>810</v>
      </c>
      <c r="E1107" s="265" t="s">
        <v>21</v>
      </c>
      <c r="F1107" s="224">
        <v>4.5999999999999999E-2</v>
      </c>
      <c r="G1107" s="121">
        <v>15.05</v>
      </c>
      <c r="H1107" s="269">
        <f>F1107*G1107</f>
        <v>0.69230000000000003</v>
      </c>
    </row>
    <row r="1108" spans="1:157" s="172" customFormat="1" ht="15.75" thickBot="1">
      <c r="A1108" s="165"/>
      <c r="B1108" s="166"/>
      <c r="C1108" s="230"/>
      <c r="D1108" s="168"/>
      <c r="E1108" s="169"/>
      <c r="F1108" s="170"/>
      <c r="G1108" s="171"/>
      <c r="H1108" s="171"/>
      <c r="I1108" s="74"/>
      <c r="J1108" s="74"/>
      <c r="K1108" s="74"/>
      <c r="L1108" s="74"/>
      <c r="M1108" s="74"/>
      <c r="N1108" s="74"/>
      <c r="O1108" s="74"/>
      <c r="P1108" s="74"/>
      <c r="Q1108" s="74"/>
      <c r="R1108" s="74"/>
      <c r="S1108" s="74"/>
      <c r="T1108" s="74"/>
      <c r="U1108" s="74"/>
      <c r="V1108" s="74"/>
      <c r="W1108" s="74"/>
      <c r="X1108" s="74"/>
      <c r="Y1108" s="74"/>
      <c r="Z1108" s="74"/>
      <c r="AA1108" s="74"/>
      <c r="AB1108" s="74"/>
      <c r="AC1108" s="74"/>
      <c r="AD1108" s="74"/>
      <c r="AE1108" s="74"/>
      <c r="AF1108" s="74"/>
      <c r="AG1108" s="74"/>
      <c r="AH1108" s="74"/>
      <c r="AI1108" s="74"/>
      <c r="AJ1108" s="74"/>
      <c r="AK1108" s="74"/>
      <c r="AL1108" s="74"/>
      <c r="AM1108" s="74"/>
      <c r="AN1108" s="74"/>
      <c r="AO1108" s="74"/>
      <c r="AP1108" s="74"/>
      <c r="AQ1108" s="74"/>
      <c r="AR1108" s="74"/>
      <c r="AS1108" s="74"/>
      <c r="AT1108" s="74"/>
      <c r="AU1108" s="74"/>
      <c r="AV1108" s="74"/>
      <c r="AW1108" s="74"/>
      <c r="AX1108" s="74"/>
      <c r="AY1108" s="74"/>
      <c r="AZ1108" s="74"/>
      <c r="BA1108" s="74"/>
      <c r="BB1108" s="74"/>
      <c r="BC1108" s="74"/>
      <c r="BD1108" s="74"/>
      <c r="BE1108" s="74"/>
      <c r="BF1108" s="74"/>
      <c r="BG1108" s="74"/>
      <c r="BH1108" s="74"/>
      <c r="BI1108" s="74"/>
      <c r="BJ1108" s="74"/>
      <c r="BK1108" s="74"/>
      <c r="BL1108" s="74"/>
      <c r="BM1108" s="74"/>
      <c r="BN1108" s="74"/>
      <c r="BO1108" s="74"/>
      <c r="BP1108" s="74"/>
      <c r="BQ1108" s="74"/>
      <c r="BR1108" s="74"/>
      <c r="BS1108" s="74"/>
      <c r="BT1108" s="74"/>
      <c r="BU1108" s="74"/>
      <c r="BV1108" s="74"/>
      <c r="BW1108" s="74"/>
      <c r="BX1108" s="74"/>
      <c r="BY1108" s="74"/>
      <c r="BZ1108" s="74"/>
      <c r="CA1108" s="74"/>
      <c r="CB1108" s="74"/>
      <c r="CC1108" s="74"/>
      <c r="CD1108" s="74"/>
      <c r="CE1108" s="74"/>
      <c r="CF1108" s="74"/>
      <c r="CG1108" s="74"/>
      <c r="CH1108" s="74"/>
      <c r="CI1108" s="74"/>
      <c r="CJ1108" s="74"/>
      <c r="CK1108" s="74"/>
      <c r="CL1108" s="74"/>
      <c r="CM1108" s="74"/>
      <c r="CN1108" s="74"/>
      <c r="CO1108" s="74"/>
      <c r="CP1108" s="74"/>
      <c r="CQ1108" s="74"/>
      <c r="CR1108" s="74"/>
      <c r="CS1108" s="74"/>
      <c r="CT1108" s="74"/>
      <c r="CU1108" s="74"/>
      <c r="CV1108" s="74"/>
      <c r="CW1108" s="74"/>
      <c r="CX1108" s="74"/>
      <c r="CY1108" s="74"/>
      <c r="CZ1108" s="74"/>
      <c r="DA1108" s="74"/>
      <c r="DB1108" s="74"/>
      <c r="DC1108" s="74"/>
      <c r="DD1108" s="74"/>
      <c r="DE1108" s="74"/>
      <c r="DF1108" s="74"/>
      <c r="DG1108" s="74"/>
      <c r="DH1108" s="74"/>
      <c r="DI1108" s="74"/>
      <c r="DJ1108" s="74"/>
      <c r="DK1108" s="74"/>
      <c r="DL1108" s="74"/>
      <c r="DM1108" s="74"/>
      <c r="DN1108" s="74"/>
      <c r="DO1108" s="74"/>
      <c r="DP1108" s="74"/>
      <c r="DQ1108" s="74"/>
      <c r="DR1108" s="74"/>
      <c r="DS1108" s="74"/>
      <c r="DT1108" s="74"/>
      <c r="DU1108" s="74"/>
      <c r="DV1108" s="74"/>
      <c r="DW1108" s="74"/>
      <c r="DX1108" s="74"/>
      <c r="DY1108" s="74"/>
      <c r="DZ1108" s="74"/>
      <c r="EA1108" s="74"/>
      <c r="EB1108" s="74"/>
      <c r="EC1108" s="74"/>
      <c r="ED1108" s="74"/>
      <c r="EE1108" s="74"/>
      <c r="EF1108" s="74"/>
      <c r="EG1108" s="74"/>
      <c r="EH1108" s="74"/>
      <c r="EI1108" s="74"/>
      <c r="EJ1108" s="74"/>
      <c r="EK1108" s="74"/>
      <c r="EL1108" s="74"/>
      <c r="EM1108" s="74"/>
      <c r="EN1108" s="74"/>
      <c r="EO1108" s="74"/>
      <c r="EP1108" s="74"/>
      <c r="EQ1108" s="74"/>
      <c r="ER1108" s="74"/>
      <c r="ES1108" s="74"/>
      <c r="ET1108" s="74"/>
      <c r="EU1108" s="74"/>
      <c r="EV1108" s="74"/>
      <c r="EW1108" s="74"/>
      <c r="EX1108" s="74"/>
      <c r="EY1108" s="74"/>
      <c r="EZ1108" s="74"/>
      <c r="FA1108" s="74"/>
    </row>
    <row r="1109" spans="1:157" ht="47.25">
      <c r="B1109" s="154" t="s">
        <v>1612</v>
      </c>
      <c r="C1109" s="179" t="s">
        <v>871</v>
      </c>
      <c r="D1109" s="180" t="s">
        <v>872</v>
      </c>
      <c r="E1109" s="175" t="s">
        <v>21</v>
      </c>
      <c r="F1109" s="202"/>
      <c r="G1109" s="174"/>
      <c r="H1109" s="178">
        <f>SUM(H1110:H1114)</f>
        <v>12.646000000000001</v>
      </c>
    </row>
    <row r="1110" spans="1:157" ht="30">
      <c r="B1110" s="161" t="s">
        <v>2362</v>
      </c>
      <c r="C1110" s="216" t="s">
        <v>604</v>
      </c>
      <c r="D1110" s="95" t="s">
        <v>605</v>
      </c>
      <c r="E1110" s="261" t="s">
        <v>261</v>
      </c>
      <c r="F1110" s="223">
        <v>0.17</v>
      </c>
      <c r="G1110" s="95">
        <v>12.89</v>
      </c>
      <c r="H1110" s="268">
        <f>F1110*G1110</f>
        <v>2.1913000000000005</v>
      </c>
    </row>
    <row r="1111" spans="1:157">
      <c r="B1111" s="161" t="s">
        <v>2363</v>
      </c>
      <c r="C1111" s="216" t="s">
        <v>606</v>
      </c>
      <c r="D1111" s="95" t="s">
        <v>607</v>
      </c>
      <c r="E1111" s="261" t="s">
        <v>261</v>
      </c>
      <c r="F1111" s="223">
        <v>0.17</v>
      </c>
      <c r="G1111" s="95">
        <v>15.72</v>
      </c>
      <c r="H1111" s="268">
        <f>F1111*G1111</f>
        <v>2.6724000000000001</v>
      </c>
    </row>
    <row r="1112" spans="1:157">
      <c r="B1112" s="161" t="s">
        <v>2364</v>
      </c>
      <c r="C1112" s="216" t="s">
        <v>821</v>
      </c>
      <c r="D1112" s="95" t="s">
        <v>822</v>
      </c>
      <c r="E1112" s="261" t="s">
        <v>21</v>
      </c>
      <c r="F1112" s="223">
        <v>1</v>
      </c>
      <c r="G1112" s="95">
        <v>2</v>
      </c>
      <c r="H1112" s="268">
        <f>F1112*G1112</f>
        <v>2</v>
      </c>
    </row>
    <row r="1113" spans="1:157" ht="30">
      <c r="B1113" s="161" t="s">
        <v>2365</v>
      </c>
      <c r="C1113" s="216" t="s">
        <v>873</v>
      </c>
      <c r="D1113" s="95" t="s">
        <v>874</v>
      </c>
      <c r="E1113" s="261" t="s">
        <v>21</v>
      </c>
      <c r="F1113" s="223">
        <v>1</v>
      </c>
      <c r="G1113" s="95">
        <v>5.09</v>
      </c>
      <c r="H1113" s="268">
        <f>F1113*G1113</f>
        <v>5.09</v>
      </c>
    </row>
    <row r="1114" spans="1:157" ht="30.75" thickBot="1">
      <c r="B1114" s="161" t="s">
        <v>2366</v>
      </c>
      <c r="C1114" s="217" t="s">
        <v>809</v>
      </c>
      <c r="D1114" s="121" t="s">
        <v>810</v>
      </c>
      <c r="E1114" s="265" t="s">
        <v>21</v>
      </c>
      <c r="F1114" s="224">
        <v>4.5999999999999999E-2</v>
      </c>
      <c r="G1114" s="121">
        <v>15.05</v>
      </c>
      <c r="H1114" s="269">
        <f>F1114*G1114</f>
        <v>0.69230000000000003</v>
      </c>
    </row>
    <row r="1115" spans="1:157" s="172" customFormat="1" ht="15.75" thickBot="1">
      <c r="A1115" s="165"/>
      <c r="B1115" s="166"/>
      <c r="C1115" s="230"/>
      <c r="D1115" s="168"/>
      <c r="E1115" s="169"/>
      <c r="F1115" s="170"/>
      <c r="G1115" s="171"/>
      <c r="H1115" s="171"/>
      <c r="I1115" s="74"/>
      <c r="J1115" s="74"/>
      <c r="K1115" s="74"/>
      <c r="L1115" s="74"/>
      <c r="M1115" s="74"/>
      <c r="N1115" s="74"/>
      <c r="O1115" s="74"/>
      <c r="P1115" s="74"/>
      <c r="Q1115" s="74"/>
      <c r="R1115" s="74"/>
      <c r="S1115" s="74"/>
      <c r="T1115" s="74"/>
      <c r="U1115" s="74"/>
      <c r="V1115" s="74"/>
      <c r="W1115" s="74"/>
      <c r="X1115" s="74"/>
      <c r="Y1115" s="74"/>
      <c r="Z1115" s="74"/>
      <c r="AA1115" s="74"/>
      <c r="AB1115" s="74"/>
      <c r="AC1115" s="74"/>
      <c r="AD1115" s="74"/>
      <c r="AE1115" s="74"/>
      <c r="AF1115" s="74"/>
      <c r="AG1115" s="74"/>
      <c r="AH1115" s="74"/>
      <c r="AI1115" s="74"/>
      <c r="AJ1115" s="74"/>
      <c r="AK1115" s="74"/>
      <c r="AL1115" s="74"/>
      <c r="AM1115" s="74"/>
      <c r="AN1115" s="74"/>
      <c r="AO1115" s="74"/>
      <c r="AP1115" s="74"/>
      <c r="AQ1115" s="74"/>
      <c r="AR1115" s="74"/>
      <c r="AS1115" s="74"/>
      <c r="AT1115" s="74"/>
      <c r="AU1115" s="74"/>
      <c r="AV1115" s="74"/>
      <c r="AW1115" s="74"/>
      <c r="AX1115" s="74"/>
      <c r="AY1115" s="74"/>
      <c r="AZ1115" s="74"/>
      <c r="BA1115" s="74"/>
      <c r="BB1115" s="74"/>
      <c r="BC1115" s="74"/>
      <c r="BD1115" s="74"/>
      <c r="BE1115" s="74"/>
      <c r="BF1115" s="74"/>
      <c r="BG1115" s="74"/>
      <c r="BH1115" s="74"/>
      <c r="BI1115" s="74"/>
      <c r="BJ1115" s="74"/>
      <c r="BK1115" s="74"/>
      <c r="BL1115" s="74"/>
      <c r="BM1115" s="74"/>
      <c r="BN1115" s="74"/>
      <c r="BO1115" s="74"/>
      <c r="BP1115" s="74"/>
      <c r="BQ1115" s="74"/>
      <c r="BR1115" s="74"/>
      <c r="BS1115" s="74"/>
      <c r="BT1115" s="74"/>
      <c r="BU1115" s="74"/>
      <c r="BV1115" s="74"/>
      <c r="BW1115" s="74"/>
      <c r="BX1115" s="74"/>
      <c r="BY1115" s="74"/>
      <c r="BZ1115" s="74"/>
      <c r="CA1115" s="74"/>
      <c r="CB1115" s="74"/>
      <c r="CC1115" s="74"/>
      <c r="CD1115" s="74"/>
      <c r="CE1115" s="74"/>
      <c r="CF1115" s="74"/>
      <c r="CG1115" s="74"/>
      <c r="CH1115" s="74"/>
      <c r="CI1115" s="74"/>
      <c r="CJ1115" s="74"/>
      <c r="CK1115" s="74"/>
      <c r="CL1115" s="74"/>
      <c r="CM1115" s="74"/>
      <c r="CN1115" s="74"/>
      <c r="CO1115" s="74"/>
      <c r="CP1115" s="74"/>
      <c r="CQ1115" s="74"/>
      <c r="CR1115" s="74"/>
      <c r="CS1115" s="74"/>
      <c r="CT1115" s="74"/>
      <c r="CU1115" s="74"/>
      <c r="CV1115" s="74"/>
      <c r="CW1115" s="74"/>
      <c r="CX1115" s="74"/>
      <c r="CY1115" s="74"/>
      <c r="CZ1115" s="74"/>
      <c r="DA1115" s="74"/>
      <c r="DB1115" s="74"/>
      <c r="DC1115" s="74"/>
      <c r="DD1115" s="74"/>
      <c r="DE1115" s="74"/>
      <c r="DF1115" s="74"/>
      <c r="DG1115" s="74"/>
      <c r="DH1115" s="74"/>
      <c r="DI1115" s="74"/>
      <c r="DJ1115" s="74"/>
      <c r="DK1115" s="74"/>
      <c r="DL1115" s="74"/>
      <c r="DM1115" s="74"/>
      <c r="DN1115" s="74"/>
      <c r="DO1115" s="74"/>
      <c r="DP1115" s="74"/>
      <c r="DQ1115" s="74"/>
      <c r="DR1115" s="74"/>
      <c r="DS1115" s="74"/>
      <c r="DT1115" s="74"/>
      <c r="DU1115" s="74"/>
      <c r="DV1115" s="74"/>
      <c r="DW1115" s="74"/>
      <c r="DX1115" s="74"/>
      <c r="DY1115" s="74"/>
      <c r="DZ1115" s="74"/>
      <c r="EA1115" s="74"/>
      <c r="EB1115" s="74"/>
      <c r="EC1115" s="74"/>
      <c r="ED1115" s="74"/>
      <c r="EE1115" s="74"/>
      <c r="EF1115" s="74"/>
      <c r="EG1115" s="74"/>
      <c r="EH1115" s="74"/>
      <c r="EI1115" s="74"/>
      <c r="EJ1115" s="74"/>
      <c r="EK1115" s="74"/>
      <c r="EL1115" s="74"/>
      <c r="EM1115" s="74"/>
      <c r="EN1115" s="74"/>
      <c r="EO1115" s="74"/>
      <c r="EP1115" s="74"/>
      <c r="EQ1115" s="74"/>
      <c r="ER1115" s="74"/>
      <c r="ES1115" s="74"/>
      <c r="ET1115" s="74"/>
      <c r="EU1115" s="74"/>
      <c r="EV1115" s="74"/>
      <c r="EW1115" s="74"/>
      <c r="EX1115" s="74"/>
      <c r="EY1115" s="74"/>
      <c r="EZ1115" s="74"/>
      <c r="FA1115" s="74"/>
    </row>
    <row r="1116" spans="1:157" ht="47.25">
      <c r="B1116" s="154" t="s">
        <v>1613</v>
      </c>
      <c r="C1116" s="179" t="s">
        <v>875</v>
      </c>
      <c r="D1116" s="180" t="s">
        <v>876</v>
      </c>
      <c r="E1116" s="175" t="s">
        <v>21</v>
      </c>
      <c r="F1116" s="202"/>
      <c r="G1116" s="174"/>
      <c r="H1116" s="178">
        <f>SUM(H1117:H1121)</f>
        <v>10.140799999999999</v>
      </c>
    </row>
    <row r="1117" spans="1:157" ht="30">
      <c r="B1117" s="161" t="s">
        <v>2367</v>
      </c>
      <c r="C1117" s="216" t="s">
        <v>604</v>
      </c>
      <c r="D1117" s="95" t="s">
        <v>605</v>
      </c>
      <c r="E1117" s="261" t="s">
        <v>261</v>
      </c>
      <c r="F1117" s="223">
        <v>0.13</v>
      </c>
      <c r="G1117" s="95">
        <v>12.89</v>
      </c>
      <c r="H1117" s="268">
        <f>F1117*G1117</f>
        <v>1.6757000000000002</v>
      </c>
    </row>
    <row r="1118" spans="1:157">
      <c r="B1118" s="161" t="s">
        <v>2368</v>
      </c>
      <c r="C1118" s="216" t="s">
        <v>606</v>
      </c>
      <c r="D1118" s="95" t="s">
        <v>607</v>
      </c>
      <c r="E1118" s="261" t="s">
        <v>261</v>
      </c>
      <c r="F1118" s="223">
        <v>0.13</v>
      </c>
      <c r="G1118" s="95">
        <v>15.72</v>
      </c>
      <c r="H1118" s="268">
        <f>F1118*G1118</f>
        <v>2.0436000000000001</v>
      </c>
    </row>
    <row r="1119" spans="1:157">
      <c r="B1119" s="161" t="s">
        <v>2369</v>
      </c>
      <c r="C1119" s="216" t="s">
        <v>813</v>
      </c>
      <c r="D1119" s="95" t="s">
        <v>814</v>
      </c>
      <c r="E1119" s="261" t="s">
        <v>21</v>
      </c>
      <c r="F1119" s="223">
        <v>1</v>
      </c>
      <c r="G1119" s="95">
        <v>1.59</v>
      </c>
      <c r="H1119" s="268">
        <f>F1119*G1119</f>
        <v>1.59</v>
      </c>
    </row>
    <row r="1120" spans="1:157" ht="30">
      <c r="B1120" s="161" t="s">
        <v>2370</v>
      </c>
      <c r="C1120" s="216" t="s">
        <v>877</v>
      </c>
      <c r="D1120" s="95" t="s">
        <v>878</v>
      </c>
      <c r="E1120" s="261" t="s">
        <v>21</v>
      </c>
      <c r="F1120" s="223">
        <v>1</v>
      </c>
      <c r="G1120" s="95">
        <v>4.38</v>
      </c>
      <c r="H1120" s="268">
        <f>F1120*G1120</f>
        <v>4.38</v>
      </c>
    </row>
    <row r="1121" spans="1:157" ht="30.75" thickBot="1">
      <c r="B1121" s="161" t="s">
        <v>2371</v>
      </c>
      <c r="C1121" s="217" t="s">
        <v>809</v>
      </c>
      <c r="D1121" s="121" t="s">
        <v>810</v>
      </c>
      <c r="E1121" s="265" t="s">
        <v>21</v>
      </c>
      <c r="F1121" s="224">
        <v>0.03</v>
      </c>
      <c r="G1121" s="121">
        <v>15.05</v>
      </c>
      <c r="H1121" s="269">
        <f>F1121*G1121</f>
        <v>0.45150000000000001</v>
      </c>
    </row>
    <row r="1122" spans="1:157" s="172" customFormat="1" ht="16.5" thickBot="1">
      <c r="A1122" s="165"/>
      <c r="B1122" s="249"/>
      <c r="C1122" s="168"/>
      <c r="D1122" s="168"/>
      <c r="E1122" s="169"/>
      <c r="F1122" s="170"/>
      <c r="G1122" s="171"/>
      <c r="H1122" s="171"/>
      <c r="I1122" s="74"/>
      <c r="J1122" s="74"/>
      <c r="K1122" s="74"/>
      <c r="L1122" s="74"/>
      <c r="M1122" s="74"/>
      <c r="N1122" s="74"/>
      <c r="O1122" s="74"/>
      <c r="P1122" s="74"/>
      <c r="Q1122" s="74"/>
      <c r="R1122" s="74"/>
      <c r="S1122" s="74"/>
      <c r="T1122" s="74"/>
      <c r="U1122" s="74"/>
      <c r="V1122" s="74"/>
      <c r="W1122" s="74"/>
      <c r="X1122" s="74"/>
      <c r="Y1122" s="74"/>
      <c r="Z1122" s="74"/>
      <c r="AA1122" s="74"/>
      <c r="AB1122" s="74"/>
      <c r="AC1122" s="74"/>
      <c r="AD1122" s="74"/>
      <c r="AE1122" s="74"/>
      <c r="AF1122" s="74"/>
      <c r="AG1122" s="74"/>
      <c r="AH1122" s="74"/>
      <c r="AI1122" s="74"/>
      <c r="AJ1122" s="74"/>
      <c r="AK1122" s="74"/>
      <c r="AL1122" s="74"/>
      <c r="AM1122" s="74"/>
      <c r="AN1122" s="74"/>
      <c r="AO1122" s="74"/>
      <c r="AP1122" s="74"/>
      <c r="AQ1122" s="74"/>
      <c r="AR1122" s="74"/>
      <c r="AS1122" s="74"/>
      <c r="AT1122" s="74"/>
      <c r="AU1122" s="74"/>
      <c r="AV1122" s="74"/>
      <c r="AW1122" s="74"/>
      <c r="AX1122" s="74"/>
      <c r="AY1122" s="74"/>
      <c r="AZ1122" s="74"/>
      <c r="BA1122" s="74"/>
      <c r="BB1122" s="74"/>
      <c r="BC1122" s="74"/>
      <c r="BD1122" s="74"/>
      <c r="BE1122" s="74"/>
      <c r="BF1122" s="74"/>
      <c r="BG1122" s="74"/>
      <c r="BH1122" s="74"/>
      <c r="BI1122" s="74"/>
      <c r="BJ1122" s="74"/>
      <c r="BK1122" s="74"/>
      <c r="BL1122" s="74"/>
      <c r="BM1122" s="74"/>
      <c r="BN1122" s="74"/>
      <c r="BO1122" s="74"/>
      <c r="BP1122" s="74"/>
      <c r="BQ1122" s="74"/>
      <c r="BR1122" s="74"/>
      <c r="BS1122" s="74"/>
      <c r="BT1122" s="74"/>
      <c r="BU1122" s="74"/>
      <c r="BV1122" s="74"/>
      <c r="BW1122" s="74"/>
      <c r="BX1122" s="74"/>
      <c r="BY1122" s="74"/>
      <c r="BZ1122" s="74"/>
      <c r="CA1122" s="74"/>
      <c r="CB1122" s="74"/>
      <c r="CC1122" s="74"/>
      <c r="CD1122" s="74"/>
      <c r="CE1122" s="74"/>
      <c r="CF1122" s="74"/>
      <c r="CG1122" s="74"/>
      <c r="CH1122" s="74"/>
      <c r="CI1122" s="74"/>
      <c r="CJ1122" s="74"/>
      <c r="CK1122" s="74"/>
      <c r="CL1122" s="74"/>
      <c r="CM1122" s="74"/>
      <c r="CN1122" s="74"/>
      <c r="CO1122" s="74"/>
      <c r="CP1122" s="74"/>
      <c r="CQ1122" s="74"/>
      <c r="CR1122" s="74"/>
      <c r="CS1122" s="74"/>
      <c r="CT1122" s="74"/>
      <c r="CU1122" s="74"/>
      <c r="CV1122" s="74"/>
      <c r="CW1122" s="74"/>
      <c r="CX1122" s="74"/>
      <c r="CY1122" s="74"/>
      <c r="CZ1122" s="74"/>
      <c r="DA1122" s="74"/>
      <c r="DB1122" s="74"/>
      <c r="DC1122" s="74"/>
      <c r="DD1122" s="74"/>
      <c r="DE1122" s="74"/>
      <c r="DF1122" s="74"/>
      <c r="DG1122" s="74"/>
      <c r="DH1122" s="74"/>
      <c r="DI1122" s="74"/>
      <c r="DJ1122" s="74"/>
      <c r="DK1122" s="74"/>
      <c r="DL1122" s="74"/>
      <c r="DM1122" s="74"/>
      <c r="DN1122" s="74"/>
      <c r="DO1122" s="74"/>
      <c r="DP1122" s="74"/>
      <c r="DQ1122" s="74"/>
      <c r="DR1122" s="74"/>
      <c r="DS1122" s="74"/>
      <c r="DT1122" s="74"/>
      <c r="DU1122" s="74"/>
      <c r="DV1122" s="74"/>
      <c r="DW1122" s="74"/>
      <c r="DX1122" s="74"/>
      <c r="DY1122" s="74"/>
      <c r="DZ1122" s="74"/>
      <c r="EA1122" s="74"/>
      <c r="EB1122" s="74"/>
      <c r="EC1122" s="74"/>
      <c r="ED1122" s="74"/>
      <c r="EE1122" s="74"/>
      <c r="EF1122" s="74"/>
      <c r="EG1122" s="74"/>
      <c r="EH1122" s="74"/>
      <c r="EI1122" s="74"/>
      <c r="EJ1122" s="74"/>
      <c r="EK1122" s="74"/>
      <c r="EL1122" s="74"/>
      <c r="EM1122" s="74"/>
      <c r="EN1122" s="74"/>
      <c r="EO1122" s="74"/>
      <c r="EP1122" s="74"/>
      <c r="EQ1122" s="74"/>
      <c r="ER1122" s="74"/>
      <c r="ES1122" s="74"/>
      <c r="ET1122" s="74"/>
      <c r="EU1122" s="74"/>
      <c r="EV1122" s="74"/>
      <c r="EW1122" s="74"/>
      <c r="EX1122" s="74"/>
      <c r="EY1122" s="74"/>
      <c r="EZ1122" s="74"/>
      <c r="FA1122" s="74"/>
    </row>
    <row r="1123" spans="1:157" ht="47.25">
      <c r="B1123" s="154" t="s">
        <v>1614</v>
      </c>
      <c r="C1123" s="179" t="s">
        <v>879</v>
      </c>
      <c r="D1123" s="180" t="s">
        <v>880</v>
      </c>
      <c r="E1123" s="175" t="s">
        <v>21</v>
      </c>
      <c r="F1123" s="202"/>
      <c r="G1123" s="174"/>
      <c r="H1123" s="178">
        <f>SUM(H1124:H1128)</f>
        <v>6.0798000000000005</v>
      </c>
    </row>
    <row r="1124" spans="1:157" ht="30">
      <c r="B1124" s="161" t="s">
        <v>2372</v>
      </c>
      <c r="C1124" s="216" t="s">
        <v>604</v>
      </c>
      <c r="D1124" s="95" t="s">
        <v>605</v>
      </c>
      <c r="E1124" s="261" t="s">
        <v>261</v>
      </c>
      <c r="F1124" s="223">
        <v>0.08</v>
      </c>
      <c r="G1124" s="95">
        <v>12.89</v>
      </c>
      <c r="H1124" s="268">
        <f>F1124*G1124</f>
        <v>1.0312000000000001</v>
      </c>
    </row>
    <row r="1125" spans="1:157">
      <c r="B1125" s="161" t="s">
        <v>2373</v>
      </c>
      <c r="C1125" s="216" t="s">
        <v>606</v>
      </c>
      <c r="D1125" s="95" t="s">
        <v>607</v>
      </c>
      <c r="E1125" s="261" t="s">
        <v>261</v>
      </c>
      <c r="F1125" s="223">
        <v>0.08</v>
      </c>
      <c r="G1125" s="95">
        <v>15.72</v>
      </c>
      <c r="H1125" s="268">
        <f>F1125*G1125</f>
        <v>1.2576000000000001</v>
      </c>
    </row>
    <row r="1126" spans="1:157">
      <c r="B1126" s="161" t="s">
        <v>2374</v>
      </c>
      <c r="C1126" s="216" t="s">
        <v>805</v>
      </c>
      <c r="D1126" s="95" t="s">
        <v>806</v>
      </c>
      <c r="E1126" s="261" t="s">
        <v>21</v>
      </c>
      <c r="F1126" s="223">
        <v>1</v>
      </c>
      <c r="G1126" s="95">
        <v>1.1299999999999999</v>
      </c>
      <c r="H1126" s="268">
        <f>F1126*G1126</f>
        <v>1.1299999999999999</v>
      </c>
    </row>
    <row r="1127" spans="1:157" ht="30">
      <c r="B1127" s="161" t="s">
        <v>2375</v>
      </c>
      <c r="C1127" s="216" t="s">
        <v>881</v>
      </c>
      <c r="D1127" s="95" t="s">
        <v>882</v>
      </c>
      <c r="E1127" s="261" t="s">
        <v>21</v>
      </c>
      <c r="F1127" s="223">
        <v>1</v>
      </c>
      <c r="G1127" s="95">
        <v>2.36</v>
      </c>
      <c r="H1127" s="268">
        <f>F1127*G1127</f>
        <v>2.36</v>
      </c>
    </row>
    <row r="1128" spans="1:157" ht="30.75" thickBot="1">
      <c r="B1128" s="161" t="s">
        <v>2376</v>
      </c>
      <c r="C1128" s="217" t="s">
        <v>809</v>
      </c>
      <c r="D1128" s="121" t="s">
        <v>810</v>
      </c>
      <c r="E1128" s="265" t="s">
        <v>21</v>
      </c>
      <c r="F1128" s="224">
        <v>0.02</v>
      </c>
      <c r="G1128" s="121">
        <v>15.05</v>
      </c>
      <c r="H1128" s="269">
        <f>F1128*G1128</f>
        <v>0.30100000000000005</v>
      </c>
    </row>
    <row r="1129" spans="1:157" s="172" customFormat="1" ht="16.5" thickBot="1">
      <c r="A1129" s="165"/>
      <c r="B1129" s="249"/>
      <c r="C1129" s="168"/>
      <c r="D1129" s="168"/>
      <c r="E1129" s="169"/>
      <c r="F1129" s="170"/>
      <c r="G1129" s="171"/>
      <c r="H1129" s="171"/>
      <c r="I1129" s="74"/>
      <c r="J1129" s="74"/>
      <c r="K1129" s="74"/>
      <c r="L1129" s="74"/>
      <c r="M1129" s="74"/>
      <c r="N1129" s="74"/>
      <c r="O1129" s="74"/>
      <c r="P1129" s="74"/>
      <c r="Q1129" s="74"/>
      <c r="R1129" s="74"/>
      <c r="S1129" s="74"/>
      <c r="T1129" s="74"/>
      <c r="U1129" s="74"/>
      <c r="V1129" s="74"/>
      <c r="W1129" s="74"/>
      <c r="X1129" s="74"/>
      <c r="Y1129" s="74"/>
      <c r="Z1129" s="74"/>
      <c r="AA1129" s="74"/>
      <c r="AB1129" s="74"/>
      <c r="AC1129" s="74"/>
      <c r="AD1129" s="74"/>
      <c r="AE1129" s="74"/>
      <c r="AF1129" s="74"/>
      <c r="AG1129" s="74"/>
      <c r="AH1129" s="74"/>
      <c r="AI1129" s="74"/>
      <c r="AJ1129" s="74"/>
      <c r="AK1129" s="74"/>
      <c r="AL1129" s="74"/>
      <c r="AM1129" s="74"/>
      <c r="AN1129" s="74"/>
      <c r="AO1129" s="74"/>
      <c r="AP1129" s="74"/>
      <c r="AQ1129" s="74"/>
      <c r="AR1129" s="74"/>
      <c r="AS1129" s="74"/>
      <c r="AT1129" s="74"/>
      <c r="AU1129" s="74"/>
      <c r="AV1129" s="74"/>
      <c r="AW1129" s="74"/>
      <c r="AX1129" s="74"/>
      <c r="AY1129" s="74"/>
      <c r="AZ1129" s="74"/>
      <c r="BA1129" s="74"/>
      <c r="BB1129" s="74"/>
      <c r="BC1129" s="74"/>
      <c r="BD1129" s="74"/>
      <c r="BE1129" s="74"/>
      <c r="BF1129" s="74"/>
      <c r="BG1129" s="74"/>
      <c r="BH1129" s="74"/>
      <c r="BI1129" s="74"/>
      <c r="BJ1129" s="74"/>
      <c r="BK1129" s="74"/>
      <c r="BL1129" s="74"/>
      <c r="BM1129" s="74"/>
      <c r="BN1129" s="74"/>
      <c r="BO1129" s="74"/>
      <c r="BP1129" s="74"/>
      <c r="BQ1129" s="74"/>
      <c r="BR1129" s="74"/>
      <c r="BS1129" s="74"/>
      <c r="BT1129" s="74"/>
      <c r="BU1129" s="74"/>
      <c r="BV1129" s="74"/>
      <c r="BW1129" s="74"/>
      <c r="BX1129" s="74"/>
      <c r="BY1129" s="74"/>
      <c r="BZ1129" s="74"/>
      <c r="CA1129" s="74"/>
      <c r="CB1129" s="74"/>
      <c r="CC1129" s="74"/>
      <c r="CD1129" s="74"/>
      <c r="CE1129" s="74"/>
      <c r="CF1129" s="74"/>
      <c r="CG1129" s="74"/>
      <c r="CH1129" s="74"/>
      <c r="CI1129" s="74"/>
      <c r="CJ1129" s="74"/>
      <c r="CK1129" s="74"/>
      <c r="CL1129" s="74"/>
      <c r="CM1129" s="74"/>
      <c r="CN1129" s="74"/>
      <c r="CO1129" s="74"/>
      <c r="CP1129" s="74"/>
      <c r="CQ1129" s="74"/>
      <c r="CR1129" s="74"/>
      <c r="CS1129" s="74"/>
      <c r="CT1129" s="74"/>
      <c r="CU1129" s="74"/>
      <c r="CV1129" s="74"/>
      <c r="CW1129" s="74"/>
      <c r="CX1129" s="74"/>
      <c r="CY1129" s="74"/>
      <c r="CZ1129" s="74"/>
      <c r="DA1129" s="74"/>
      <c r="DB1129" s="74"/>
      <c r="DC1129" s="74"/>
      <c r="DD1129" s="74"/>
      <c r="DE1129" s="74"/>
      <c r="DF1129" s="74"/>
      <c r="DG1129" s="74"/>
      <c r="DH1129" s="74"/>
      <c r="DI1129" s="74"/>
      <c r="DJ1129" s="74"/>
      <c r="DK1129" s="74"/>
      <c r="DL1129" s="74"/>
      <c r="DM1129" s="74"/>
      <c r="DN1129" s="74"/>
      <c r="DO1129" s="74"/>
      <c r="DP1129" s="74"/>
      <c r="DQ1129" s="74"/>
      <c r="DR1129" s="74"/>
      <c r="DS1129" s="74"/>
      <c r="DT1129" s="74"/>
      <c r="DU1129" s="74"/>
      <c r="DV1129" s="74"/>
      <c r="DW1129" s="74"/>
      <c r="DX1129" s="74"/>
      <c r="DY1129" s="74"/>
      <c r="DZ1129" s="74"/>
      <c r="EA1129" s="74"/>
      <c r="EB1129" s="74"/>
      <c r="EC1129" s="74"/>
      <c r="ED1129" s="74"/>
      <c r="EE1129" s="74"/>
      <c r="EF1129" s="74"/>
      <c r="EG1129" s="74"/>
      <c r="EH1129" s="74"/>
      <c r="EI1129" s="74"/>
      <c r="EJ1129" s="74"/>
      <c r="EK1129" s="74"/>
      <c r="EL1129" s="74"/>
      <c r="EM1129" s="74"/>
      <c r="EN1129" s="74"/>
      <c r="EO1129" s="74"/>
      <c r="EP1129" s="74"/>
      <c r="EQ1129" s="74"/>
      <c r="ER1129" s="74"/>
      <c r="ES1129" s="74"/>
      <c r="ET1129" s="74"/>
      <c r="EU1129" s="74"/>
      <c r="EV1129" s="74"/>
      <c r="EW1129" s="74"/>
      <c r="EX1129" s="74"/>
      <c r="EY1129" s="74"/>
      <c r="EZ1129" s="74"/>
      <c r="FA1129" s="74"/>
    </row>
    <row r="1130" spans="1:157" ht="31.5">
      <c r="B1130" s="154" t="s">
        <v>1615</v>
      </c>
      <c r="C1130" s="179" t="s">
        <v>1740</v>
      </c>
      <c r="D1130" s="180" t="s">
        <v>248</v>
      </c>
      <c r="E1130" s="175" t="s">
        <v>21</v>
      </c>
      <c r="F1130" s="202"/>
      <c r="G1130" s="174"/>
      <c r="H1130" s="178">
        <f>SUM(H1131:H1138)</f>
        <v>44.007405000000006</v>
      </c>
    </row>
    <row r="1131" spans="1:157" ht="30">
      <c r="B1131" s="161" t="s">
        <v>2377</v>
      </c>
      <c r="C1131" s="216" t="s">
        <v>604</v>
      </c>
      <c r="D1131" s="95" t="s">
        <v>605</v>
      </c>
      <c r="E1131" s="261" t="s">
        <v>261</v>
      </c>
      <c r="F1131" s="223">
        <v>0.38</v>
      </c>
      <c r="G1131" s="95">
        <v>12.89</v>
      </c>
      <c r="H1131" s="268">
        <f t="shared" ref="H1131:H1138" si="68">F1131*G1131</f>
        <v>4.8982000000000001</v>
      </c>
    </row>
    <row r="1132" spans="1:157">
      <c r="B1132" s="161" t="s">
        <v>2378</v>
      </c>
      <c r="C1132" s="216" t="s">
        <v>606</v>
      </c>
      <c r="D1132" s="95" t="s">
        <v>607</v>
      </c>
      <c r="E1132" s="261" t="s">
        <v>261</v>
      </c>
      <c r="F1132" s="223">
        <v>0.38</v>
      </c>
      <c r="G1132" s="95">
        <v>15.72</v>
      </c>
      <c r="H1132" s="268">
        <f t="shared" si="68"/>
        <v>5.9736000000000002</v>
      </c>
    </row>
    <row r="1133" spans="1:157">
      <c r="B1133" s="161" t="s">
        <v>2379</v>
      </c>
      <c r="C1133" s="216" t="s">
        <v>622</v>
      </c>
      <c r="D1133" s="95" t="s">
        <v>623</v>
      </c>
      <c r="E1133" s="261" t="s">
        <v>21</v>
      </c>
      <c r="F1133" s="223">
        <v>1.4800000000000001E-2</v>
      </c>
      <c r="G1133" s="95">
        <v>41.1</v>
      </c>
      <c r="H1133" s="268">
        <f t="shared" si="68"/>
        <v>0.60828000000000004</v>
      </c>
    </row>
    <row r="1134" spans="1:157">
      <c r="B1134" s="161" t="s">
        <v>2380</v>
      </c>
      <c r="C1134" s="216" t="s">
        <v>813</v>
      </c>
      <c r="D1134" s="95" t="s">
        <v>814</v>
      </c>
      <c r="E1134" s="261" t="s">
        <v>21</v>
      </c>
      <c r="F1134" s="223">
        <v>1</v>
      </c>
      <c r="G1134" s="95">
        <v>1.59</v>
      </c>
      <c r="H1134" s="268">
        <f t="shared" si="68"/>
        <v>1.59</v>
      </c>
    </row>
    <row r="1135" spans="1:157">
      <c r="B1135" s="161" t="s">
        <v>2381</v>
      </c>
      <c r="C1135" s="216" t="s">
        <v>554</v>
      </c>
      <c r="D1135" s="95" t="s">
        <v>555</v>
      </c>
      <c r="E1135" s="261" t="s">
        <v>21</v>
      </c>
      <c r="F1135" s="223">
        <v>5.7000000000000002E-2</v>
      </c>
      <c r="G1135" s="95">
        <v>0.4</v>
      </c>
      <c r="H1135" s="268">
        <f t="shared" si="68"/>
        <v>2.2800000000000001E-2</v>
      </c>
    </row>
    <row r="1136" spans="1:157">
      <c r="B1136" s="161" t="s">
        <v>2382</v>
      </c>
      <c r="C1136" s="274">
        <v>11717</v>
      </c>
      <c r="D1136" s="95" t="s">
        <v>883</v>
      </c>
      <c r="E1136" s="261" t="s">
        <v>21</v>
      </c>
      <c r="F1136" s="223">
        <v>1</v>
      </c>
      <c r="G1136" s="95">
        <v>29.66</v>
      </c>
      <c r="H1136" s="268">
        <f t="shared" si="68"/>
        <v>29.66</v>
      </c>
    </row>
    <row r="1137" spans="1:157" ht="30">
      <c r="B1137" s="161" t="s">
        <v>2383</v>
      </c>
      <c r="C1137" s="216" t="s">
        <v>809</v>
      </c>
      <c r="D1137" s="95" t="s">
        <v>810</v>
      </c>
      <c r="E1137" s="261" t="s">
        <v>21</v>
      </c>
      <c r="F1137" s="223">
        <v>0.03</v>
      </c>
      <c r="G1137" s="95">
        <v>15.05</v>
      </c>
      <c r="H1137" s="268">
        <f t="shared" si="68"/>
        <v>0.45150000000000001</v>
      </c>
    </row>
    <row r="1138" spans="1:157" ht="15.75" thickBot="1">
      <c r="B1138" s="161" t="s">
        <v>2384</v>
      </c>
      <c r="C1138" s="217" t="s">
        <v>624</v>
      </c>
      <c r="D1138" s="121" t="s">
        <v>625</v>
      </c>
      <c r="E1138" s="265" t="s">
        <v>21</v>
      </c>
      <c r="F1138" s="224">
        <v>2.2499999999999999E-2</v>
      </c>
      <c r="G1138" s="121">
        <v>35.69</v>
      </c>
      <c r="H1138" s="269">
        <f t="shared" si="68"/>
        <v>0.80302499999999988</v>
      </c>
    </row>
    <row r="1139" spans="1:157" s="172" customFormat="1" ht="15.75" thickBot="1">
      <c r="A1139" s="165"/>
      <c r="B1139" s="166"/>
      <c r="C1139" s="168"/>
      <c r="D1139" s="168"/>
      <c r="E1139" s="169"/>
      <c r="F1139" s="170"/>
      <c r="G1139" s="171"/>
      <c r="H1139" s="171"/>
      <c r="I1139" s="74"/>
      <c r="J1139" s="74"/>
      <c r="K1139" s="74"/>
      <c r="L1139" s="74"/>
      <c r="M1139" s="74"/>
      <c r="N1139" s="74"/>
      <c r="O1139" s="74"/>
      <c r="P1139" s="74"/>
      <c r="Q1139" s="74"/>
      <c r="R1139" s="74"/>
      <c r="S1139" s="74"/>
      <c r="T1139" s="74"/>
      <c r="U1139" s="74"/>
      <c r="V1139" s="74"/>
      <c r="W1139" s="74"/>
      <c r="X1139" s="74"/>
      <c r="Y1139" s="74"/>
      <c r="Z1139" s="74"/>
      <c r="AA1139" s="74"/>
      <c r="AB1139" s="74"/>
      <c r="AC1139" s="74"/>
      <c r="AD1139" s="74"/>
      <c r="AE1139" s="74"/>
      <c r="AF1139" s="74"/>
      <c r="AG1139" s="74"/>
      <c r="AH1139" s="74"/>
      <c r="AI1139" s="74"/>
      <c r="AJ1139" s="74"/>
      <c r="AK1139" s="74"/>
      <c r="AL1139" s="74"/>
      <c r="AM1139" s="74"/>
      <c r="AN1139" s="74"/>
      <c r="AO1139" s="74"/>
      <c r="AP1139" s="74"/>
      <c r="AQ1139" s="74"/>
      <c r="AR1139" s="74"/>
      <c r="AS1139" s="74"/>
      <c r="AT1139" s="74"/>
      <c r="AU1139" s="74"/>
      <c r="AV1139" s="74"/>
      <c r="AW1139" s="74"/>
      <c r="AX1139" s="74"/>
      <c r="AY1139" s="74"/>
      <c r="AZ1139" s="74"/>
      <c r="BA1139" s="74"/>
      <c r="BB1139" s="74"/>
      <c r="BC1139" s="74"/>
      <c r="BD1139" s="74"/>
      <c r="BE1139" s="74"/>
      <c r="BF1139" s="74"/>
      <c r="BG1139" s="74"/>
      <c r="BH1139" s="74"/>
      <c r="BI1139" s="74"/>
      <c r="BJ1139" s="74"/>
      <c r="BK1139" s="74"/>
      <c r="BL1139" s="74"/>
      <c r="BM1139" s="74"/>
      <c r="BN1139" s="74"/>
      <c r="BO1139" s="74"/>
      <c r="BP1139" s="74"/>
      <c r="BQ1139" s="74"/>
      <c r="BR1139" s="74"/>
      <c r="BS1139" s="74"/>
      <c r="BT1139" s="74"/>
      <c r="BU1139" s="74"/>
      <c r="BV1139" s="74"/>
      <c r="BW1139" s="74"/>
      <c r="BX1139" s="74"/>
      <c r="BY1139" s="74"/>
      <c r="BZ1139" s="74"/>
      <c r="CA1139" s="74"/>
      <c r="CB1139" s="74"/>
      <c r="CC1139" s="74"/>
      <c r="CD1139" s="74"/>
      <c r="CE1139" s="74"/>
      <c r="CF1139" s="74"/>
      <c r="CG1139" s="74"/>
      <c r="CH1139" s="74"/>
      <c r="CI1139" s="74"/>
      <c r="CJ1139" s="74"/>
      <c r="CK1139" s="74"/>
      <c r="CL1139" s="74"/>
      <c r="CM1139" s="74"/>
      <c r="CN1139" s="74"/>
      <c r="CO1139" s="74"/>
      <c r="CP1139" s="74"/>
      <c r="CQ1139" s="74"/>
      <c r="CR1139" s="74"/>
      <c r="CS1139" s="74"/>
      <c r="CT1139" s="74"/>
      <c r="CU1139" s="74"/>
      <c r="CV1139" s="74"/>
      <c r="CW1139" s="74"/>
      <c r="CX1139" s="74"/>
      <c r="CY1139" s="74"/>
      <c r="CZ1139" s="74"/>
      <c r="DA1139" s="74"/>
      <c r="DB1139" s="74"/>
      <c r="DC1139" s="74"/>
      <c r="DD1139" s="74"/>
      <c r="DE1139" s="74"/>
      <c r="DF1139" s="74"/>
      <c r="DG1139" s="74"/>
      <c r="DH1139" s="74"/>
      <c r="DI1139" s="74"/>
      <c r="DJ1139" s="74"/>
      <c r="DK1139" s="74"/>
      <c r="DL1139" s="74"/>
      <c r="DM1139" s="74"/>
      <c r="DN1139" s="74"/>
      <c r="DO1139" s="74"/>
      <c r="DP1139" s="74"/>
      <c r="DQ1139" s="74"/>
      <c r="DR1139" s="74"/>
      <c r="DS1139" s="74"/>
      <c r="DT1139" s="74"/>
      <c r="DU1139" s="74"/>
      <c r="DV1139" s="74"/>
      <c r="DW1139" s="74"/>
      <c r="DX1139" s="74"/>
      <c r="DY1139" s="74"/>
      <c r="DZ1139" s="74"/>
      <c r="EA1139" s="74"/>
      <c r="EB1139" s="74"/>
      <c r="EC1139" s="74"/>
      <c r="ED1139" s="74"/>
      <c r="EE1139" s="74"/>
      <c r="EF1139" s="74"/>
      <c r="EG1139" s="74"/>
      <c r="EH1139" s="74"/>
      <c r="EI1139" s="74"/>
      <c r="EJ1139" s="74"/>
      <c r="EK1139" s="74"/>
      <c r="EL1139" s="74"/>
      <c r="EM1139" s="74"/>
      <c r="EN1139" s="74"/>
      <c r="EO1139" s="74"/>
      <c r="EP1139" s="74"/>
      <c r="EQ1139" s="74"/>
      <c r="ER1139" s="74"/>
      <c r="ES1139" s="74"/>
      <c r="ET1139" s="74"/>
      <c r="EU1139" s="74"/>
      <c r="EV1139" s="74"/>
      <c r="EW1139" s="74"/>
      <c r="EX1139" s="74"/>
      <c r="EY1139" s="74"/>
      <c r="EZ1139" s="74"/>
      <c r="FA1139" s="74"/>
    </row>
    <row r="1140" spans="1:157" ht="47.25">
      <c r="B1140" s="154" t="s">
        <v>1616</v>
      </c>
      <c r="C1140" s="179" t="s">
        <v>884</v>
      </c>
      <c r="D1140" s="180" t="s">
        <v>885</v>
      </c>
      <c r="E1140" s="175" t="s">
        <v>21</v>
      </c>
      <c r="F1140" s="202"/>
      <c r="G1140" s="174"/>
      <c r="H1140" s="178">
        <f>SUM(H1141:H1148)</f>
        <v>51.257404999999999</v>
      </c>
    </row>
    <row r="1141" spans="1:157" ht="30">
      <c r="B1141" s="161" t="s">
        <v>2385</v>
      </c>
      <c r="C1141" s="216" t="s">
        <v>604</v>
      </c>
      <c r="D1141" s="95" t="s">
        <v>605</v>
      </c>
      <c r="E1141" s="261" t="s">
        <v>261</v>
      </c>
      <c r="F1141" s="223">
        <v>0.38</v>
      </c>
      <c r="G1141" s="95">
        <v>12.89</v>
      </c>
      <c r="H1141" s="268">
        <f t="shared" ref="H1141:H1148" si="69">F1141*G1141</f>
        <v>4.8982000000000001</v>
      </c>
    </row>
    <row r="1142" spans="1:157">
      <c r="B1142" s="161" t="s">
        <v>2386</v>
      </c>
      <c r="C1142" s="216" t="s">
        <v>606</v>
      </c>
      <c r="D1142" s="95" t="s">
        <v>607</v>
      </c>
      <c r="E1142" s="261" t="s">
        <v>261</v>
      </c>
      <c r="F1142" s="223">
        <v>0.38</v>
      </c>
      <c r="G1142" s="95">
        <v>15.72</v>
      </c>
      <c r="H1142" s="268">
        <f t="shared" si="69"/>
        <v>5.9736000000000002</v>
      </c>
    </row>
    <row r="1143" spans="1:157">
      <c r="B1143" s="161" t="s">
        <v>2387</v>
      </c>
      <c r="C1143" s="216" t="s">
        <v>622</v>
      </c>
      <c r="D1143" s="95" t="s">
        <v>623</v>
      </c>
      <c r="E1143" s="261" t="s">
        <v>21</v>
      </c>
      <c r="F1143" s="223">
        <v>1.4800000000000001E-2</v>
      </c>
      <c r="G1143" s="95">
        <v>41.1</v>
      </c>
      <c r="H1143" s="268">
        <f t="shared" si="69"/>
        <v>0.60828000000000004</v>
      </c>
    </row>
    <row r="1144" spans="1:157">
      <c r="B1144" s="161" t="s">
        <v>2388</v>
      </c>
      <c r="C1144" s="216" t="s">
        <v>813</v>
      </c>
      <c r="D1144" s="95" t="s">
        <v>814</v>
      </c>
      <c r="E1144" s="261" t="s">
        <v>21</v>
      </c>
      <c r="F1144" s="223">
        <v>1</v>
      </c>
      <c r="G1144" s="95">
        <v>1.59</v>
      </c>
      <c r="H1144" s="268">
        <f t="shared" si="69"/>
        <v>1.59</v>
      </c>
    </row>
    <row r="1145" spans="1:157">
      <c r="B1145" s="161" t="s">
        <v>2389</v>
      </c>
      <c r="C1145" s="216" t="s">
        <v>554</v>
      </c>
      <c r="D1145" s="95" t="s">
        <v>555</v>
      </c>
      <c r="E1145" s="261" t="s">
        <v>21</v>
      </c>
      <c r="F1145" s="223">
        <v>5.7000000000000002E-2</v>
      </c>
      <c r="G1145" s="95">
        <v>0.4</v>
      </c>
      <c r="H1145" s="268">
        <f t="shared" si="69"/>
        <v>2.2800000000000001E-2</v>
      </c>
    </row>
    <row r="1146" spans="1:157">
      <c r="B1146" s="161" t="s">
        <v>2390</v>
      </c>
      <c r="C1146" s="216" t="s">
        <v>886</v>
      </c>
      <c r="D1146" s="95" t="s">
        <v>887</v>
      </c>
      <c r="E1146" s="261" t="s">
        <v>21</v>
      </c>
      <c r="F1146" s="223">
        <v>1</v>
      </c>
      <c r="G1146" s="95">
        <v>36.909999999999997</v>
      </c>
      <c r="H1146" s="268">
        <f t="shared" si="69"/>
        <v>36.909999999999997</v>
      </c>
    </row>
    <row r="1147" spans="1:157" ht="30">
      <c r="B1147" s="161" t="s">
        <v>2391</v>
      </c>
      <c r="C1147" s="216" t="s">
        <v>809</v>
      </c>
      <c r="D1147" s="95" t="s">
        <v>810</v>
      </c>
      <c r="E1147" s="261" t="s">
        <v>21</v>
      </c>
      <c r="F1147" s="223">
        <v>0.03</v>
      </c>
      <c r="G1147" s="95">
        <v>15.05</v>
      </c>
      <c r="H1147" s="268">
        <f t="shared" si="69"/>
        <v>0.45150000000000001</v>
      </c>
    </row>
    <row r="1148" spans="1:157" ht="15.75" thickBot="1">
      <c r="B1148" s="161" t="s">
        <v>2392</v>
      </c>
      <c r="C1148" s="217" t="s">
        <v>624</v>
      </c>
      <c r="D1148" s="121" t="s">
        <v>625</v>
      </c>
      <c r="E1148" s="265" t="s">
        <v>21</v>
      </c>
      <c r="F1148" s="224">
        <v>2.2499999999999999E-2</v>
      </c>
      <c r="G1148" s="121">
        <v>35.69</v>
      </c>
      <c r="H1148" s="269">
        <f t="shared" si="69"/>
        <v>0.80302499999999988</v>
      </c>
    </row>
    <row r="1149" spans="1:157" s="172" customFormat="1" ht="16.5" thickBot="1">
      <c r="A1149" s="165"/>
      <c r="B1149" s="166"/>
      <c r="C1149" s="253"/>
      <c r="D1149" s="168"/>
      <c r="E1149" s="169"/>
      <c r="F1149" s="170"/>
      <c r="G1149" s="171"/>
      <c r="H1149" s="171"/>
      <c r="I1149" s="74"/>
      <c r="J1149" s="74"/>
      <c r="K1149" s="74"/>
      <c r="L1149" s="74"/>
      <c r="M1149" s="74"/>
      <c r="N1149" s="74"/>
      <c r="O1149" s="74"/>
      <c r="P1149" s="74"/>
      <c r="Q1149" s="74"/>
      <c r="R1149" s="74"/>
      <c r="S1149" s="74"/>
      <c r="T1149" s="74"/>
      <c r="U1149" s="74"/>
      <c r="V1149" s="74"/>
      <c r="W1149" s="74"/>
      <c r="X1149" s="74"/>
      <c r="Y1149" s="74"/>
      <c r="Z1149" s="74"/>
      <c r="AA1149" s="74"/>
      <c r="AB1149" s="74"/>
      <c r="AC1149" s="74"/>
      <c r="AD1149" s="74"/>
      <c r="AE1149" s="74"/>
      <c r="AF1149" s="74"/>
      <c r="AG1149" s="74"/>
      <c r="AH1149" s="74"/>
      <c r="AI1149" s="74"/>
      <c r="AJ1149" s="74"/>
      <c r="AK1149" s="74"/>
      <c r="AL1149" s="74"/>
      <c r="AM1149" s="74"/>
      <c r="AN1149" s="74"/>
      <c r="AO1149" s="74"/>
      <c r="AP1149" s="74"/>
      <c r="AQ1149" s="74"/>
      <c r="AR1149" s="74"/>
      <c r="AS1149" s="74"/>
      <c r="AT1149" s="74"/>
      <c r="AU1149" s="74"/>
      <c r="AV1149" s="74"/>
      <c r="AW1149" s="74"/>
      <c r="AX1149" s="74"/>
      <c r="AY1149" s="74"/>
      <c r="AZ1149" s="74"/>
      <c r="BA1149" s="74"/>
      <c r="BB1149" s="74"/>
      <c r="BC1149" s="74"/>
      <c r="BD1149" s="74"/>
      <c r="BE1149" s="74"/>
      <c r="BF1149" s="74"/>
      <c r="BG1149" s="74"/>
      <c r="BH1149" s="74"/>
      <c r="BI1149" s="74"/>
      <c r="BJ1149" s="74"/>
      <c r="BK1149" s="74"/>
      <c r="BL1149" s="74"/>
      <c r="BM1149" s="74"/>
      <c r="BN1149" s="74"/>
      <c r="BO1149" s="74"/>
      <c r="BP1149" s="74"/>
      <c r="BQ1149" s="74"/>
      <c r="BR1149" s="74"/>
      <c r="BS1149" s="74"/>
      <c r="BT1149" s="74"/>
      <c r="BU1149" s="74"/>
      <c r="BV1149" s="74"/>
      <c r="BW1149" s="74"/>
      <c r="BX1149" s="74"/>
      <c r="BY1149" s="74"/>
      <c r="BZ1149" s="74"/>
      <c r="CA1149" s="74"/>
      <c r="CB1149" s="74"/>
      <c r="CC1149" s="74"/>
      <c r="CD1149" s="74"/>
      <c r="CE1149" s="74"/>
      <c r="CF1149" s="74"/>
      <c r="CG1149" s="74"/>
      <c r="CH1149" s="74"/>
      <c r="CI1149" s="74"/>
      <c r="CJ1149" s="74"/>
      <c r="CK1149" s="74"/>
      <c r="CL1149" s="74"/>
      <c r="CM1149" s="74"/>
      <c r="CN1149" s="74"/>
      <c r="CO1149" s="74"/>
      <c r="CP1149" s="74"/>
      <c r="CQ1149" s="74"/>
      <c r="CR1149" s="74"/>
      <c r="CS1149" s="74"/>
      <c r="CT1149" s="74"/>
      <c r="CU1149" s="74"/>
      <c r="CV1149" s="74"/>
      <c r="CW1149" s="74"/>
      <c r="CX1149" s="74"/>
      <c r="CY1149" s="74"/>
      <c r="CZ1149" s="74"/>
      <c r="DA1149" s="74"/>
      <c r="DB1149" s="74"/>
      <c r="DC1149" s="74"/>
      <c r="DD1149" s="74"/>
      <c r="DE1149" s="74"/>
      <c r="DF1149" s="74"/>
      <c r="DG1149" s="74"/>
      <c r="DH1149" s="74"/>
      <c r="DI1149" s="74"/>
      <c r="DJ1149" s="74"/>
      <c r="DK1149" s="74"/>
      <c r="DL1149" s="74"/>
      <c r="DM1149" s="74"/>
      <c r="DN1149" s="74"/>
      <c r="DO1149" s="74"/>
      <c r="DP1149" s="74"/>
      <c r="DQ1149" s="74"/>
      <c r="DR1149" s="74"/>
      <c r="DS1149" s="74"/>
      <c r="DT1149" s="74"/>
      <c r="DU1149" s="74"/>
      <c r="DV1149" s="74"/>
      <c r="DW1149" s="74"/>
      <c r="DX1149" s="74"/>
      <c r="DY1149" s="74"/>
      <c r="DZ1149" s="74"/>
      <c r="EA1149" s="74"/>
      <c r="EB1149" s="74"/>
      <c r="EC1149" s="74"/>
      <c r="ED1149" s="74"/>
      <c r="EE1149" s="74"/>
      <c r="EF1149" s="74"/>
      <c r="EG1149" s="74"/>
      <c r="EH1149" s="74"/>
      <c r="EI1149" s="74"/>
      <c r="EJ1149" s="74"/>
      <c r="EK1149" s="74"/>
      <c r="EL1149" s="74"/>
      <c r="EM1149" s="74"/>
      <c r="EN1149" s="74"/>
      <c r="EO1149" s="74"/>
      <c r="EP1149" s="74"/>
      <c r="EQ1149" s="74"/>
      <c r="ER1149" s="74"/>
      <c r="ES1149" s="74"/>
      <c r="ET1149" s="74"/>
      <c r="EU1149" s="74"/>
      <c r="EV1149" s="74"/>
      <c r="EW1149" s="74"/>
      <c r="EX1149" s="74"/>
      <c r="EY1149" s="74"/>
      <c r="EZ1149" s="74"/>
      <c r="FA1149" s="74"/>
    </row>
    <row r="1150" spans="1:157" ht="63">
      <c r="B1150" s="154" t="s">
        <v>1617</v>
      </c>
      <c r="C1150" s="179" t="s">
        <v>888</v>
      </c>
      <c r="D1150" s="180" t="s">
        <v>889</v>
      </c>
      <c r="E1150" s="175" t="s">
        <v>21</v>
      </c>
      <c r="F1150" s="202"/>
      <c r="G1150" s="174"/>
      <c r="H1150" s="178">
        <f>SUM(H1151:H1159)</f>
        <v>120.53853916</v>
      </c>
    </row>
    <row r="1151" spans="1:157">
      <c r="B1151" s="161" t="s">
        <v>2393</v>
      </c>
      <c r="C1151" s="216" t="s">
        <v>890</v>
      </c>
      <c r="D1151" s="95" t="s">
        <v>891</v>
      </c>
      <c r="E1151" s="261" t="s">
        <v>21</v>
      </c>
      <c r="F1151" s="223">
        <v>1</v>
      </c>
      <c r="G1151" s="95">
        <v>19.894559999999998</v>
      </c>
      <c r="H1151" s="268">
        <f t="shared" ref="H1151:H1159" si="70">F1151*G1151</f>
        <v>19.894559999999998</v>
      </c>
    </row>
    <row r="1152" spans="1:157" ht="45">
      <c r="B1152" s="161" t="s">
        <v>2394</v>
      </c>
      <c r="C1152" s="216" t="s">
        <v>892</v>
      </c>
      <c r="D1152" s="95" t="s">
        <v>893</v>
      </c>
      <c r="E1152" s="261" t="s">
        <v>24</v>
      </c>
      <c r="F1152" s="223">
        <v>2.2800000000000001E-2</v>
      </c>
      <c r="G1152" s="95">
        <v>332.38</v>
      </c>
      <c r="H1152" s="268">
        <f t="shared" si="70"/>
        <v>7.5782639999999999</v>
      </c>
    </row>
    <row r="1153" spans="1:157">
      <c r="B1153" s="161" t="s">
        <v>2395</v>
      </c>
      <c r="C1153" s="216" t="s">
        <v>358</v>
      </c>
      <c r="D1153" s="95" t="s">
        <v>354</v>
      </c>
      <c r="E1153" s="261" t="s">
        <v>261</v>
      </c>
      <c r="F1153" s="223">
        <v>1.9</v>
      </c>
      <c r="G1153" s="95">
        <v>15.72</v>
      </c>
      <c r="H1153" s="268">
        <f t="shared" si="70"/>
        <v>29.867999999999999</v>
      </c>
    </row>
    <row r="1154" spans="1:157">
      <c r="B1154" s="161" t="s">
        <v>2396</v>
      </c>
      <c r="C1154" s="216" t="s">
        <v>259</v>
      </c>
      <c r="D1154" s="95" t="s">
        <v>260</v>
      </c>
      <c r="E1154" s="261" t="s">
        <v>261</v>
      </c>
      <c r="F1154" s="223">
        <v>1.65</v>
      </c>
      <c r="G1154" s="95">
        <v>12.91</v>
      </c>
      <c r="H1154" s="268">
        <f t="shared" si="70"/>
        <v>21.301500000000001</v>
      </c>
    </row>
    <row r="1155" spans="1:157" ht="30">
      <c r="B1155" s="161" t="s">
        <v>2397</v>
      </c>
      <c r="C1155" s="216" t="s">
        <v>894</v>
      </c>
      <c r="D1155" s="95" t="s">
        <v>895</v>
      </c>
      <c r="E1155" s="261" t="s">
        <v>24</v>
      </c>
      <c r="F1155" s="223">
        <v>1.6500000000000001E-2</v>
      </c>
      <c r="G1155" s="95">
        <v>249.87</v>
      </c>
      <c r="H1155" s="268">
        <f t="shared" si="70"/>
        <v>4.1228550000000004</v>
      </c>
    </row>
    <row r="1156" spans="1:157">
      <c r="B1156" s="161" t="s">
        <v>2398</v>
      </c>
      <c r="C1156" s="216" t="s">
        <v>896</v>
      </c>
      <c r="D1156" s="95" t="s">
        <v>897</v>
      </c>
      <c r="E1156" s="261" t="s">
        <v>24</v>
      </c>
      <c r="F1156" s="223">
        <v>0.216</v>
      </c>
      <c r="G1156" s="95">
        <v>51.1</v>
      </c>
      <c r="H1156" s="268">
        <f t="shared" si="70"/>
        <v>11.037599999999999</v>
      </c>
    </row>
    <row r="1157" spans="1:157" ht="30">
      <c r="B1157" s="161" t="s">
        <v>2399</v>
      </c>
      <c r="C1157" s="216" t="s">
        <v>898</v>
      </c>
      <c r="D1157" s="95" t="s">
        <v>899</v>
      </c>
      <c r="E1157" s="261" t="s">
        <v>24</v>
      </c>
      <c r="F1157" s="223">
        <v>1.7999999999999999E-2</v>
      </c>
      <c r="G1157" s="95">
        <v>225.71</v>
      </c>
      <c r="H1157" s="268">
        <f t="shared" si="70"/>
        <v>4.0627800000000001</v>
      </c>
    </row>
    <row r="1158" spans="1:157">
      <c r="B1158" s="161" t="s">
        <v>2400</v>
      </c>
      <c r="C1158" s="216" t="s">
        <v>579</v>
      </c>
      <c r="D1158" s="95" t="s">
        <v>580</v>
      </c>
      <c r="E1158" s="261" t="s">
        <v>26</v>
      </c>
      <c r="F1158" s="223">
        <v>0.8</v>
      </c>
      <c r="G1158" s="95">
        <v>0.4</v>
      </c>
      <c r="H1158" s="268">
        <f t="shared" si="70"/>
        <v>0.32000000000000006</v>
      </c>
    </row>
    <row r="1159" spans="1:157" ht="15.75" thickBot="1">
      <c r="B1159" s="161" t="s">
        <v>2401</v>
      </c>
      <c r="C1159" s="217" t="s">
        <v>900</v>
      </c>
      <c r="D1159" s="121" t="s">
        <v>901</v>
      </c>
      <c r="E1159" s="265" t="s">
        <v>21</v>
      </c>
      <c r="F1159" s="224">
        <v>75.885999999999996</v>
      </c>
      <c r="G1159" s="121">
        <v>0.29455999999999999</v>
      </c>
      <c r="H1159" s="269">
        <f t="shared" si="70"/>
        <v>22.352980159999998</v>
      </c>
    </row>
    <row r="1160" spans="1:157" s="172" customFormat="1" ht="15.75" thickBot="1">
      <c r="A1160" s="165"/>
      <c r="B1160" s="166"/>
      <c r="C1160" s="197"/>
      <c r="D1160" s="168"/>
      <c r="E1160" s="197"/>
      <c r="F1160" s="266"/>
      <c r="G1160" s="168"/>
      <c r="H1160" s="197"/>
      <c r="I1160" s="74"/>
      <c r="J1160" s="74"/>
      <c r="K1160" s="74"/>
      <c r="L1160" s="74"/>
      <c r="M1160" s="74"/>
      <c r="N1160" s="74"/>
      <c r="O1160" s="74"/>
      <c r="P1160" s="74"/>
      <c r="Q1160" s="74"/>
      <c r="R1160" s="74"/>
      <c r="S1160" s="74"/>
      <c r="T1160" s="74"/>
      <c r="U1160" s="74"/>
      <c r="V1160" s="74"/>
      <c r="W1160" s="74"/>
      <c r="X1160" s="74"/>
      <c r="Y1160" s="74"/>
      <c r="Z1160" s="74"/>
      <c r="AA1160" s="74"/>
      <c r="AB1160" s="74"/>
      <c r="AC1160" s="74"/>
      <c r="AD1160" s="74"/>
      <c r="AE1160" s="74"/>
      <c r="AF1160" s="74"/>
      <c r="AG1160" s="74"/>
      <c r="AH1160" s="74"/>
      <c r="AI1160" s="74"/>
      <c r="AJ1160" s="74"/>
      <c r="AK1160" s="74"/>
      <c r="AL1160" s="74"/>
      <c r="AM1160" s="74"/>
      <c r="AN1160" s="74"/>
      <c r="AO1160" s="74"/>
      <c r="AP1160" s="74"/>
      <c r="AQ1160" s="74"/>
      <c r="AR1160" s="74"/>
      <c r="AS1160" s="74"/>
      <c r="AT1160" s="74"/>
      <c r="AU1160" s="74"/>
      <c r="AV1160" s="74"/>
      <c r="AW1160" s="74"/>
      <c r="AX1160" s="74"/>
      <c r="AY1160" s="74"/>
      <c r="AZ1160" s="74"/>
      <c r="BA1160" s="74"/>
      <c r="BB1160" s="74"/>
      <c r="BC1160" s="74"/>
      <c r="BD1160" s="74"/>
      <c r="BE1160" s="74"/>
      <c r="BF1160" s="74"/>
      <c r="BG1160" s="74"/>
      <c r="BH1160" s="74"/>
      <c r="BI1160" s="74"/>
      <c r="BJ1160" s="74"/>
      <c r="BK1160" s="74"/>
      <c r="BL1160" s="74"/>
      <c r="BM1160" s="74"/>
      <c r="BN1160" s="74"/>
      <c r="BO1160" s="74"/>
      <c r="BP1160" s="74"/>
      <c r="BQ1160" s="74"/>
      <c r="BR1160" s="74"/>
      <c r="BS1160" s="74"/>
      <c r="BT1160" s="74"/>
      <c r="BU1160" s="74"/>
      <c r="BV1160" s="74"/>
      <c r="BW1160" s="74"/>
      <c r="BX1160" s="74"/>
      <c r="BY1160" s="74"/>
      <c r="BZ1160" s="74"/>
      <c r="CA1160" s="74"/>
      <c r="CB1160" s="74"/>
      <c r="CC1160" s="74"/>
      <c r="CD1160" s="74"/>
      <c r="CE1160" s="74"/>
      <c r="CF1160" s="74"/>
      <c r="CG1160" s="74"/>
      <c r="CH1160" s="74"/>
      <c r="CI1160" s="74"/>
      <c r="CJ1160" s="74"/>
      <c r="CK1160" s="74"/>
      <c r="CL1160" s="74"/>
      <c r="CM1160" s="74"/>
      <c r="CN1160" s="74"/>
      <c r="CO1160" s="74"/>
      <c r="CP1160" s="74"/>
      <c r="CQ1160" s="74"/>
      <c r="CR1160" s="74"/>
      <c r="CS1160" s="74"/>
      <c r="CT1160" s="74"/>
      <c r="CU1160" s="74"/>
      <c r="CV1160" s="74"/>
      <c r="CW1160" s="74"/>
      <c r="CX1160" s="74"/>
      <c r="CY1160" s="74"/>
      <c r="CZ1160" s="74"/>
      <c r="DA1160" s="74"/>
      <c r="DB1160" s="74"/>
      <c r="DC1160" s="74"/>
      <c r="DD1160" s="74"/>
      <c r="DE1160" s="74"/>
      <c r="DF1160" s="74"/>
      <c r="DG1160" s="74"/>
      <c r="DH1160" s="74"/>
      <c r="DI1160" s="74"/>
      <c r="DJ1160" s="74"/>
      <c r="DK1160" s="74"/>
      <c r="DL1160" s="74"/>
      <c r="DM1160" s="74"/>
      <c r="DN1160" s="74"/>
      <c r="DO1160" s="74"/>
      <c r="DP1160" s="74"/>
      <c r="DQ1160" s="74"/>
      <c r="DR1160" s="74"/>
      <c r="DS1160" s="74"/>
      <c r="DT1160" s="74"/>
      <c r="DU1160" s="74"/>
      <c r="DV1160" s="74"/>
      <c r="DW1160" s="74"/>
      <c r="DX1160" s="74"/>
      <c r="DY1160" s="74"/>
      <c r="DZ1160" s="74"/>
      <c r="EA1160" s="74"/>
      <c r="EB1160" s="74"/>
      <c r="EC1160" s="74"/>
      <c r="ED1160" s="74"/>
      <c r="EE1160" s="74"/>
      <c r="EF1160" s="74"/>
      <c r="EG1160" s="74"/>
      <c r="EH1160" s="74"/>
      <c r="EI1160" s="74"/>
      <c r="EJ1160" s="74"/>
      <c r="EK1160" s="74"/>
      <c r="EL1160" s="74"/>
      <c r="EM1160" s="74"/>
      <c r="EN1160" s="74"/>
      <c r="EO1160" s="74"/>
      <c r="EP1160" s="74"/>
      <c r="EQ1160" s="74"/>
      <c r="ER1160" s="74"/>
      <c r="ES1160" s="74"/>
      <c r="ET1160" s="74"/>
      <c r="EU1160" s="74"/>
      <c r="EV1160" s="74"/>
      <c r="EW1160" s="74"/>
      <c r="EX1160" s="74"/>
      <c r="EY1160" s="74"/>
      <c r="EZ1160" s="74"/>
      <c r="FA1160" s="74"/>
    </row>
    <row r="1161" spans="1:157" ht="16.5" thickBot="1">
      <c r="B1161" s="281">
        <v>14</v>
      </c>
      <c r="C1161" s="282"/>
      <c r="D1161" s="189" t="s">
        <v>1177</v>
      </c>
      <c r="E1161" s="190"/>
      <c r="F1161" s="219"/>
      <c r="G1161" s="192"/>
      <c r="H1161" s="220"/>
    </row>
    <row r="1162" spans="1:157" ht="16.5" thickBot="1">
      <c r="B1162" s="283" t="s">
        <v>1150</v>
      </c>
      <c r="C1162" s="284"/>
      <c r="D1162" s="285" t="s">
        <v>1178</v>
      </c>
      <c r="E1162" s="286"/>
      <c r="F1162" s="287"/>
      <c r="G1162" s="288"/>
      <c r="H1162" s="289"/>
    </row>
    <row r="1163" spans="1:157" ht="47.25">
      <c r="B1163" s="194" t="s">
        <v>1151</v>
      </c>
      <c r="C1163" s="155" t="s">
        <v>1248</v>
      </c>
      <c r="D1163" s="156" t="s">
        <v>1179</v>
      </c>
      <c r="E1163" s="157" t="s">
        <v>21</v>
      </c>
      <c r="F1163" s="158"/>
      <c r="G1163" s="159"/>
      <c r="H1163" s="160">
        <f>SUM(H1164:H1166)</f>
        <v>329.98500000000001</v>
      </c>
    </row>
    <row r="1164" spans="1:157">
      <c r="B1164" s="161" t="s">
        <v>2402</v>
      </c>
      <c r="C1164" s="216" t="s">
        <v>1247</v>
      </c>
      <c r="D1164" s="95" t="s">
        <v>1246</v>
      </c>
      <c r="E1164" s="261" t="s">
        <v>261</v>
      </c>
      <c r="F1164" s="223">
        <v>2.5</v>
      </c>
      <c r="G1164" s="95">
        <v>12.91</v>
      </c>
      <c r="H1164" s="268">
        <f>F1164*G1164</f>
        <v>32.274999999999999</v>
      </c>
    </row>
    <row r="1165" spans="1:157">
      <c r="B1165" s="161" t="s">
        <v>2403</v>
      </c>
      <c r="C1165" s="216" t="s">
        <v>745</v>
      </c>
      <c r="D1165" s="95" t="s">
        <v>266</v>
      </c>
      <c r="E1165" s="261" t="s">
        <v>261</v>
      </c>
      <c r="F1165" s="223">
        <v>2.5</v>
      </c>
      <c r="G1165" s="95">
        <v>15.72</v>
      </c>
      <c r="H1165" s="268">
        <f>F1165*G1165</f>
        <v>39.300000000000004</v>
      </c>
    </row>
    <row r="1166" spans="1:157" ht="30.75" thickBot="1">
      <c r="B1166" s="161" t="s">
        <v>2404</v>
      </c>
      <c r="C1166" s="217" t="s">
        <v>1245</v>
      </c>
      <c r="D1166" s="121" t="s">
        <v>1244</v>
      </c>
      <c r="E1166" s="265" t="s">
        <v>21</v>
      </c>
      <c r="F1166" s="224">
        <v>1</v>
      </c>
      <c r="G1166" s="121">
        <v>258.41000000000003</v>
      </c>
      <c r="H1166" s="269">
        <f>F1166*G1166</f>
        <v>258.41000000000003</v>
      </c>
    </row>
    <row r="1167" spans="1:157" s="172" customFormat="1" ht="15.75" thickBot="1">
      <c r="A1167" s="165"/>
      <c r="B1167" s="166"/>
      <c r="C1167" s="197"/>
      <c r="D1167" s="168"/>
      <c r="E1167" s="197"/>
      <c r="F1167" s="266"/>
      <c r="G1167" s="168"/>
      <c r="H1167" s="197"/>
      <c r="I1167" s="74"/>
      <c r="J1167" s="74"/>
      <c r="K1167" s="74"/>
      <c r="L1167" s="74"/>
      <c r="M1167" s="74"/>
      <c r="N1167" s="74"/>
      <c r="O1167" s="74"/>
      <c r="P1167" s="74"/>
      <c r="Q1167" s="74"/>
      <c r="R1167" s="74"/>
      <c r="S1167" s="74"/>
      <c r="T1167" s="74"/>
      <c r="U1167" s="74"/>
      <c r="V1167" s="74"/>
      <c r="W1167" s="74"/>
      <c r="X1167" s="74"/>
      <c r="Y1167" s="74"/>
      <c r="Z1167" s="74"/>
      <c r="AA1167" s="74"/>
      <c r="AB1167" s="74"/>
      <c r="AC1167" s="74"/>
      <c r="AD1167" s="74"/>
      <c r="AE1167" s="74"/>
      <c r="AF1167" s="74"/>
      <c r="AG1167" s="74"/>
      <c r="AH1167" s="74"/>
      <c r="AI1167" s="74"/>
      <c r="AJ1167" s="74"/>
      <c r="AK1167" s="74"/>
      <c r="AL1167" s="74"/>
      <c r="AM1167" s="74"/>
      <c r="AN1167" s="74"/>
      <c r="AO1167" s="74"/>
      <c r="AP1167" s="74"/>
      <c r="AQ1167" s="74"/>
      <c r="AR1167" s="74"/>
      <c r="AS1167" s="74"/>
      <c r="AT1167" s="74"/>
      <c r="AU1167" s="74"/>
      <c r="AV1167" s="74"/>
      <c r="AW1167" s="74"/>
      <c r="AX1167" s="74"/>
      <c r="AY1167" s="74"/>
      <c r="AZ1167" s="74"/>
      <c r="BA1167" s="74"/>
      <c r="BB1167" s="74"/>
      <c r="BC1167" s="74"/>
      <c r="BD1167" s="74"/>
      <c r="BE1167" s="74"/>
      <c r="BF1167" s="74"/>
      <c r="BG1167" s="74"/>
      <c r="BH1167" s="74"/>
      <c r="BI1167" s="74"/>
      <c r="BJ1167" s="74"/>
      <c r="BK1167" s="74"/>
      <c r="BL1167" s="74"/>
      <c r="BM1167" s="74"/>
      <c r="BN1167" s="74"/>
      <c r="BO1167" s="74"/>
      <c r="BP1167" s="74"/>
      <c r="BQ1167" s="74"/>
      <c r="BR1167" s="74"/>
      <c r="BS1167" s="74"/>
      <c r="BT1167" s="74"/>
      <c r="BU1167" s="74"/>
      <c r="BV1167" s="74"/>
      <c r="BW1167" s="74"/>
      <c r="BX1167" s="74"/>
      <c r="BY1167" s="74"/>
      <c r="BZ1167" s="74"/>
      <c r="CA1167" s="74"/>
      <c r="CB1167" s="74"/>
      <c r="CC1167" s="74"/>
      <c r="CD1167" s="74"/>
      <c r="CE1167" s="74"/>
      <c r="CF1167" s="74"/>
      <c r="CG1167" s="74"/>
      <c r="CH1167" s="74"/>
      <c r="CI1167" s="74"/>
      <c r="CJ1167" s="74"/>
      <c r="CK1167" s="74"/>
      <c r="CL1167" s="74"/>
      <c r="CM1167" s="74"/>
      <c r="CN1167" s="74"/>
      <c r="CO1167" s="74"/>
      <c r="CP1167" s="74"/>
      <c r="CQ1167" s="74"/>
      <c r="CR1167" s="74"/>
      <c r="CS1167" s="74"/>
      <c r="CT1167" s="74"/>
      <c r="CU1167" s="74"/>
      <c r="CV1167" s="74"/>
      <c r="CW1167" s="74"/>
      <c r="CX1167" s="74"/>
      <c r="CY1167" s="74"/>
      <c r="CZ1167" s="74"/>
      <c r="DA1167" s="74"/>
      <c r="DB1167" s="74"/>
      <c r="DC1167" s="74"/>
      <c r="DD1167" s="74"/>
      <c r="DE1167" s="74"/>
      <c r="DF1167" s="74"/>
      <c r="DG1167" s="74"/>
      <c r="DH1167" s="74"/>
      <c r="DI1167" s="74"/>
      <c r="DJ1167" s="74"/>
      <c r="DK1167" s="74"/>
      <c r="DL1167" s="74"/>
      <c r="DM1167" s="74"/>
      <c r="DN1167" s="74"/>
      <c r="DO1167" s="74"/>
      <c r="DP1167" s="74"/>
      <c r="DQ1167" s="74"/>
      <c r="DR1167" s="74"/>
      <c r="DS1167" s="74"/>
      <c r="DT1167" s="74"/>
      <c r="DU1167" s="74"/>
      <c r="DV1167" s="74"/>
      <c r="DW1167" s="74"/>
      <c r="DX1167" s="74"/>
      <c r="DY1167" s="74"/>
      <c r="DZ1167" s="74"/>
      <c r="EA1167" s="74"/>
      <c r="EB1167" s="74"/>
      <c r="EC1167" s="74"/>
      <c r="ED1167" s="74"/>
      <c r="EE1167" s="74"/>
      <c r="EF1167" s="74"/>
      <c r="EG1167" s="74"/>
      <c r="EH1167" s="74"/>
      <c r="EI1167" s="74"/>
      <c r="EJ1167" s="74"/>
      <c r="EK1167" s="74"/>
      <c r="EL1167" s="74"/>
      <c r="EM1167" s="74"/>
      <c r="EN1167" s="74"/>
      <c r="EO1167" s="74"/>
      <c r="EP1167" s="74"/>
      <c r="EQ1167" s="74"/>
      <c r="ER1167" s="74"/>
      <c r="ES1167" s="74"/>
      <c r="ET1167" s="74"/>
      <c r="EU1167" s="74"/>
      <c r="EV1167" s="74"/>
      <c r="EW1167" s="74"/>
      <c r="EX1167" s="74"/>
      <c r="EY1167" s="74"/>
      <c r="EZ1167" s="74"/>
      <c r="FA1167" s="74"/>
    </row>
    <row r="1168" spans="1:157" ht="47.25">
      <c r="B1168" s="154" t="s">
        <v>1152</v>
      </c>
      <c r="C1168" s="179" t="s">
        <v>1741</v>
      </c>
      <c r="D1168" s="180" t="s">
        <v>1180</v>
      </c>
      <c r="E1168" s="175" t="s">
        <v>21</v>
      </c>
      <c r="F1168" s="202"/>
      <c r="G1168" s="174"/>
      <c r="H1168" s="178">
        <f>SUM(H1169:H1171)</f>
        <v>726.36500000000001</v>
      </c>
    </row>
    <row r="1169" spans="1:157">
      <c r="B1169" s="161" t="s">
        <v>2405</v>
      </c>
      <c r="C1169" s="216" t="s">
        <v>1247</v>
      </c>
      <c r="D1169" s="95" t="s">
        <v>1246</v>
      </c>
      <c r="E1169" s="261" t="s">
        <v>261</v>
      </c>
      <c r="F1169" s="223">
        <v>3.5</v>
      </c>
      <c r="G1169" s="95">
        <v>12.91</v>
      </c>
      <c r="H1169" s="268">
        <f>F1169*G1169</f>
        <v>45.185000000000002</v>
      </c>
    </row>
    <row r="1170" spans="1:157">
      <c r="B1170" s="161" t="s">
        <v>2406</v>
      </c>
      <c r="C1170" s="216" t="s">
        <v>745</v>
      </c>
      <c r="D1170" s="95" t="s">
        <v>266</v>
      </c>
      <c r="E1170" s="261" t="s">
        <v>261</v>
      </c>
      <c r="F1170" s="223">
        <v>3.5</v>
      </c>
      <c r="G1170" s="95">
        <v>15.72</v>
      </c>
      <c r="H1170" s="268">
        <f>F1170*G1170</f>
        <v>55.02</v>
      </c>
    </row>
    <row r="1171" spans="1:157" ht="30.75" thickBot="1">
      <c r="B1171" s="161" t="s">
        <v>2407</v>
      </c>
      <c r="C1171" s="280" t="s">
        <v>1779</v>
      </c>
      <c r="D1171" s="121" t="s">
        <v>1249</v>
      </c>
      <c r="E1171" s="265" t="s">
        <v>21</v>
      </c>
      <c r="F1171" s="224">
        <v>1</v>
      </c>
      <c r="G1171" s="121">
        <v>626.16</v>
      </c>
      <c r="H1171" s="269">
        <f>F1171*G1171</f>
        <v>626.16</v>
      </c>
    </row>
    <row r="1172" spans="1:157" s="172" customFormat="1" ht="15.75" thickBot="1">
      <c r="A1172" s="165"/>
      <c r="B1172" s="166"/>
      <c r="C1172" s="197" t="s">
        <v>907</v>
      </c>
      <c r="D1172" s="168"/>
      <c r="E1172" s="197"/>
      <c r="F1172" s="266"/>
      <c r="G1172" s="168"/>
      <c r="H1172" s="197"/>
      <c r="I1172" s="74"/>
      <c r="J1172" s="74"/>
      <c r="K1172" s="74"/>
      <c r="L1172" s="74"/>
      <c r="M1172" s="74"/>
      <c r="N1172" s="74"/>
      <c r="O1172" s="74"/>
      <c r="P1172" s="74"/>
      <c r="Q1172" s="74"/>
      <c r="R1172" s="74"/>
      <c r="S1172" s="74"/>
      <c r="T1172" s="74"/>
      <c r="U1172" s="74"/>
      <c r="V1172" s="74"/>
      <c r="W1172" s="74"/>
      <c r="X1172" s="74"/>
      <c r="Y1172" s="74"/>
      <c r="Z1172" s="74"/>
      <c r="AA1172" s="74"/>
      <c r="AB1172" s="74"/>
      <c r="AC1172" s="74"/>
      <c r="AD1172" s="74"/>
      <c r="AE1172" s="74"/>
      <c r="AF1172" s="74"/>
      <c r="AG1172" s="74"/>
      <c r="AH1172" s="74"/>
      <c r="AI1172" s="74"/>
      <c r="AJ1172" s="74"/>
      <c r="AK1172" s="74"/>
      <c r="AL1172" s="74"/>
      <c r="AM1172" s="74"/>
      <c r="AN1172" s="74"/>
      <c r="AO1172" s="74"/>
      <c r="AP1172" s="74"/>
      <c r="AQ1172" s="74"/>
      <c r="AR1172" s="74"/>
      <c r="AS1172" s="74"/>
      <c r="AT1172" s="74"/>
      <c r="AU1172" s="74"/>
      <c r="AV1172" s="74"/>
      <c r="AW1172" s="74"/>
      <c r="AX1172" s="74"/>
      <c r="AY1172" s="74"/>
      <c r="AZ1172" s="74"/>
      <c r="BA1172" s="74"/>
      <c r="BB1172" s="74"/>
      <c r="BC1172" s="74"/>
      <c r="BD1172" s="74"/>
      <c r="BE1172" s="74"/>
      <c r="BF1172" s="74"/>
      <c r="BG1172" s="74"/>
      <c r="BH1172" s="74"/>
      <c r="BI1172" s="74"/>
      <c r="BJ1172" s="74"/>
      <c r="BK1172" s="74"/>
      <c r="BL1172" s="74"/>
      <c r="BM1172" s="74"/>
      <c r="BN1172" s="74"/>
      <c r="BO1172" s="74"/>
      <c r="BP1172" s="74"/>
      <c r="BQ1172" s="74"/>
      <c r="BR1172" s="74"/>
      <c r="BS1172" s="74"/>
      <c r="BT1172" s="74"/>
      <c r="BU1172" s="74"/>
      <c r="BV1172" s="74"/>
      <c r="BW1172" s="74"/>
      <c r="BX1172" s="74"/>
      <c r="BY1172" s="74"/>
      <c r="BZ1172" s="74"/>
      <c r="CA1172" s="74"/>
      <c r="CB1172" s="74"/>
      <c r="CC1172" s="74"/>
      <c r="CD1172" s="74"/>
      <c r="CE1172" s="74"/>
      <c r="CF1172" s="74"/>
      <c r="CG1172" s="74"/>
      <c r="CH1172" s="74"/>
      <c r="CI1172" s="74"/>
      <c r="CJ1172" s="74"/>
      <c r="CK1172" s="74"/>
      <c r="CL1172" s="74"/>
      <c r="CM1172" s="74"/>
      <c r="CN1172" s="74"/>
      <c r="CO1172" s="74"/>
      <c r="CP1172" s="74"/>
      <c r="CQ1172" s="74"/>
      <c r="CR1172" s="74"/>
      <c r="CS1172" s="74"/>
      <c r="CT1172" s="74"/>
      <c r="CU1172" s="74"/>
      <c r="CV1172" s="74"/>
      <c r="CW1172" s="74"/>
      <c r="CX1172" s="74"/>
      <c r="CY1172" s="74"/>
      <c r="CZ1172" s="74"/>
      <c r="DA1172" s="74"/>
      <c r="DB1172" s="74"/>
      <c r="DC1172" s="74"/>
      <c r="DD1172" s="74"/>
      <c r="DE1172" s="74"/>
      <c r="DF1172" s="74"/>
      <c r="DG1172" s="74"/>
      <c r="DH1172" s="74"/>
      <c r="DI1172" s="74"/>
      <c r="DJ1172" s="74"/>
      <c r="DK1172" s="74"/>
      <c r="DL1172" s="74"/>
      <c r="DM1172" s="74"/>
      <c r="DN1172" s="74"/>
      <c r="DO1172" s="74"/>
      <c r="DP1172" s="74"/>
      <c r="DQ1172" s="74"/>
      <c r="DR1172" s="74"/>
      <c r="DS1172" s="74"/>
      <c r="DT1172" s="74"/>
      <c r="DU1172" s="74"/>
      <c r="DV1172" s="74"/>
      <c r="DW1172" s="74"/>
      <c r="DX1172" s="74"/>
      <c r="DY1172" s="74"/>
      <c r="DZ1172" s="74"/>
      <c r="EA1172" s="74"/>
      <c r="EB1172" s="74"/>
      <c r="EC1172" s="74"/>
      <c r="ED1172" s="74"/>
      <c r="EE1172" s="74"/>
      <c r="EF1172" s="74"/>
      <c r="EG1172" s="74"/>
      <c r="EH1172" s="74"/>
      <c r="EI1172" s="74"/>
      <c r="EJ1172" s="74"/>
      <c r="EK1172" s="74"/>
      <c r="EL1172" s="74"/>
      <c r="EM1172" s="74"/>
      <c r="EN1172" s="74"/>
      <c r="EO1172" s="74"/>
      <c r="EP1172" s="74"/>
      <c r="EQ1172" s="74"/>
      <c r="ER1172" s="74"/>
      <c r="ES1172" s="74"/>
      <c r="ET1172" s="74"/>
      <c r="EU1172" s="74"/>
      <c r="EV1172" s="74"/>
      <c r="EW1172" s="74"/>
      <c r="EX1172" s="74"/>
      <c r="EY1172" s="74"/>
      <c r="EZ1172" s="74"/>
      <c r="FA1172" s="74"/>
    </row>
    <row r="1173" spans="1:157" ht="31.5">
      <c r="B1173" s="154" t="s">
        <v>1619</v>
      </c>
      <c r="C1173" s="179" t="s">
        <v>1742</v>
      </c>
      <c r="D1173" s="180" t="s">
        <v>1181</v>
      </c>
      <c r="E1173" s="175" t="s">
        <v>21</v>
      </c>
      <c r="F1173" s="202"/>
      <c r="G1173" s="174"/>
      <c r="H1173" s="178">
        <f>SUM(H1174:H1176)</f>
        <v>1182.105</v>
      </c>
    </row>
    <row r="1174" spans="1:157">
      <c r="B1174" s="161" t="s">
        <v>2408</v>
      </c>
      <c r="C1174" s="216" t="s">
        <v>1247</v>
      </c>
      <c r="D1174" s="95" t="s">
        <v>1246</v>
      </c>
      <c r="E1174" s="261" t="s">
        <v>261</v>
      </c>
      <c r="F1174" s="223">
        <v>2.5</v>
      </c>
      <c r="G1174" s="95">
        <v>12.91</v>
      </c>
      <c r="H1174" s="268">
        <f>F1174*G1174</f>
        <v>32.274999999999999</v>
      </c>
    </row>
    <row r="1175" spans="1:157">
      <c r="B1175" s="161" t="s">
        <v>2409</v>
      </c>
      <c r="C1175" s="216" t="s">
        <v>745</v>
      </c>
      <c r="D1175" s="95" t="s">
        <v>266</v>
      </c>
      <c r="E1175" s="261" t="s">
        <v>261</v>
      </c>
      <c r="F1175" s="223">
        <v>2.5</v>
      </c>
      <c r="G1175" s="95">
        <v>15.72</v>
      </c>
      <c r="H1175" s="268">
        <f>F1175*G1175</f>
        <v>39.300000000000004</v>
      </c>
    </row>
    <row r="1176" spans="1:157" ht="30.75" thickBot="1">
      <c r="B1176" s="161" t="s">
        <v>2410</v>
      </c>
      <c r="C1176" s="280" t="s">
        <v>1250</v>
      </c>
      <c r="D1176" s="121" t="s">
        <v>1251</v>
      </c>
      <c r="E1176" s="265" t="s">
        <v>21</v>
      </c>
      <c r="F1176" s="224">
        <v>1</v>
      </c>
      <c r="G1176" s="121">
        <v>1110.53</v>
      </c>
      <c r="H1176" s="269">
        <f>F1176*G1176</f>
        <v>1110.53</v>
      </c>
    </row>
    <row r="1177" spans="1:157" s="172" customFormat="1" ht="15.75" thickBot="1">
      <c r="A1177" s="165"/>
      <c r="B1177" s="166"/>
      <c r="C1177" s="197" t="s">
        <v>907</v>
      </c>
      <c r="D1177" s="168"/>
      <c r="E1177" s="197"/>
      <c r="F1177" s="266"/>
      <c r="G1177" s="168"/>
      <c r="H1177" s="197"/>
      <c r="I1177" s="74"/>
      <c r="J1177" s="74"/>
      <c r="K1177" s="74"/>
      <c r="L1177" s="74"/>
      <c r="M1177" s="74"/>
      <c r="N1177" s="74"/>
      <c r="O1177" s="74"/>
      <c r="P1177" s="74"/>
      <c r="Q1177" s="74"/>
      <c r="R1177" s="74"/>
      <c r="S1177" s="74"/>
      <c r="T1177" s="74"/>
      <c r="U1177" s="74"/>
      <c r="V1177" s="74"/>
      <c r="W1177" s="74"/>
      <c r="X1177" s="74"/>
      <c r="Y1177" s="74"/>
      <c r="Z1177" s="74"/>
      <c r="AA1177" s="74"/>
      <c r="AB1177" s="74"/>
      <c r="AC1177" s="74"/>
      <c r="AD1177" s="74"/>
      <c r="AE1177" s="74"/>
      <c r="AF1177" s="74"/>
      <c r="AG1177" s="74"/>
      <c r="AH1177" s="74"/>
      <c r="AI1177" s="74"/>
      <c r="AJ1177" s="74"/>
      <c r="AK1177" s="74"/>
      <c r="AL1177" s="74"/>
      <c r="AM1177" s="74"/>
      <c r="AN1177" s="74"/>
      <c r="AO1177" s="74"/>
      <c r="AP1177" s="74"/>
      <c r="AQ1177" s="74"/>
      <c r="AR1177" s="74"/>
      <c r="AS1177" s="74"/>
      <c r="AT1177" s="74"/>
      <c r="AU1177" s="74"/>
      <c r="AV1177" s="74"/>
      <c r="AW1177" s="74"/>
      <c r="AX1177" s="74"/>
      <c r="AY1177" s="74"/>
      <c r="AZ1177" s="74"/>
      <c r="BA1177" s="74"/>
      <c r="BB1177" s="74"/>
      <c r="BC1177" s="74"/>
      <c r="BD1177" s="74"/>
      <c r="BE1177" s="74"/>
      <c r="BF1177" s="74"/>
      <c r="BG1177" s="74"/>
      <c r="BH1177" s="74"/>
      <c r="BI1177" s="74"/>
      <c r="BJ1177" s="74"/>
      <c r="BK1177" s="74"/>
      <c r="BL1177" s="74"/>
      <c r="BM1177" s="74"/>
      <c r="BN1177" s="74"/>
      <c r="BO1177" s="74"/>
      <c r="BP1177" s="74"/>
      <c r="BQ1177" s="74"/>
      <c r="BR1177" s="74"/>
      <c r="BS1177" s="74"/>
      <c r="BT1177" s="74"/>
      <c r="BU1177" s="74"/>
      <c r="BV1177" s="74"/>
      <c r="BW1177" s="74"/>
      <c r="BX1177" s="74"/>
      <c r="BY1177" s="74"/>
      <c r="BZ1177" s="74"/>
      <c r="CA1177" s="74"/>
      <c r="CB1177" s="74"/>
      <c r="CC1177" s="74"/>
      <c r="CD1177" s="74"/>
      <c r="CE1177" s="74"/>
      <c r="CF1177" s="74"/>
      <c r="CG1177" s="74"/>
      <c r="CH1177" s="74"/>
      <c r="CI1177" s="74"/>
      <c r="CJ1177" s="74"/>
      <c r="CK1177" s="74"/>
      <c r="CL1177" s="74"/>
      <c r="CM1177" s="74"/>
      <c r="CN1177" s="74"/>
      <c r="CO1177" s="74"/>
      <c r="CP1177" s="74"/>
      <c r="CQ1177" s="74"/>
      <c r="CR1177" s="74"/>
      <c r="CS1177" s="74"/>
      <c r="CT1177" s="74"/>
      <c r="CU1177" s="74"/>
      <c r="CV1177" s="74"/>
      <c r="CW1177" s="74"/>
      <c r="CX1177" s="74"/>
      <c r="CY1177" s="74"/>
      <c r="CZ1177" s="74"/>
      <c r="DA1177" s="74"/>
      <c r="DB1177" s="74"/>
      <c r="DC1177" s="74"/>
      <c r="DD1177" s="74"/>
      <c r="DE1177" s="74"/>
      <c r="DF1177" s="74"/>
      <c r="DG1177" s="74"/>
      <c r="DH1177" s="74"/>
      <c r="DI1177" s="74"/>
      <c r="DJ1177" s="74"/>
      <c r="DK1177" s="74"/>
      <c r="DL1177" s="74"/>
      <c r="DM1177" s="74"/>
      <c r="DN1177" s="74"/>
      <c r="DO1177" s="74"/>
      <c r="DP1177" s="74"/>
      <c r="DQ1177" s="74"/>
      <c r="DR1177" s="74"/>
      <c r="DS1177" s="74"/>
      <c r="DT1177" s="74"/>
      <c r="DU1177" s="74"/>
      <c r="DV1177" s="74"/>
      <c r="DW1177" s="74"/>
      <c r="DX1177" s="74"/>
      <c r="DY1177" s="74"/>
      <c r="DZ1177" s="74"/>
      <c r="EA1177" s="74"/>
      <c r="EB1177" s="74"/>
      <c r="EC1177" s="74"/>
      <c r="ED1177" s="74"/>
      <c r="EE1177" s="74"/>
      <c r="EF1177" s="74"/>
      <c r="EG1177" s="74"/>
      <c r="EH1177" s="74"/>
      <c r="EI1177" s="74"/>
      <c r="EJ1177" s="74"/>
      <c r="EK1177" s="74"/>
      <c r="EL1177" s="74"/>
      <c r="EM1177" s="74"/>
      <c r="EN1177" s="74"/>
      <c r="EO1177" s="74"/>
      <c r="EP1177" s="74"/>
      <c r="EQ1177" s="74"/>
      <c r="ER1177" s="74"/>
      <c r="ES1177" s="74"/>
      <c r="ET1177" s="74"/>
      <c r="EU1177" s="74"/>
      <c r="EV1177" s="74"/>
      <c r="EW1177" s="74"/>
      <c r="EX1177" s="74"/>
      <c r="EY1177" s="74"/>
      <c r="EZ1177" s="74"/>
      <c r="FA1177" s="74"/>
    </row>
    <row r="1178" spans="1:157" ht="31.5">
      <c r="B1178" s="154" t="s">
        <v>1620</v>
      </c>
      <c r="C1178" s="179" t="s">
        <v>1252</v>
      </c>
      <c r="D1178" s="180" t="s">
        <v>1253</v>
      </c>
      <c r="E1178" s="175" t="s">
        <v>21</v>
      </c>
      <c r="F1178" s="202"/>
      <c r="G1178" s="174"/>
      <c r="H1178" s="178">
        <f>SUM(H1179:H1180)</f>
        <v>21.99</v>
      </c>
    </row>
    <row r="1179" spans="1:157" ht="30">
      <c r="B1179" s="161" t="s">
        <v>2411</v>
      </c>
      <c r="C1179" s="216" t="s">
        <v>1254</v>
      </c>
      <c r="D1179" s="95" t="s">
        <v>1255</v>
      </c>
      <c r="E1179" s="261" t="s">
        <v>21</v>
      </c>
      <c r="F1179" s="223">
        <v>1</v>
      </c>
      <c r="G1179" s="95">
        <v>7.12</v>
      </c>
      <c r="H1179" s="268">
        <f>F1179*G1179</f>
        <v>7.12</v>
      </c>
    </row>
    <row r="1180" spans="1:157" ht="30.75" thickBot="1">
      <c r="B1180" s="161" t="s">
        <v>2412</v>
      </c>
      <c r="C1180" s="217" t="s">
        <v>1256</v>
      </c>
      <c r="D1180" s="121" t="s">
        <v>1257</v>
      </c>
      <c r="E1180" s="265" t="s">
        <v>21</v>
      </c>
      <c r="F1180" s="224">
        <v>1</v>
      </c>
      <c r="G1180" s="121">
        <v>14.87</v>
      </c>
      <c r="H1180" s="269">
        <f>F1180*G1180</f>
        <v>14.87</v>
      </c>
    </row>
    <row r="1181" spans="1:157" s="172" customFormat="1" ht="15.75" thickBot="1">
      <c r="A1181" s="165"/>
      <c r="B1181" s="166"/>
      <c r="C1181" s="197" t="s">
        <v>907</v>
      </c>
      <c r="D1181" s="168"/>
      <c r="E1181" s="197"/>
      <c r="F1181" s="266"/>
      <c r="G1181" s="168"/>
      <c r="H1181" s="197"/>
      <c r="I1181" s="74"/>
      <c r="J1181" s="74"/>
      <c r="K1181" s="74"/>
      <c r="L1181" s="74"/>
      <c r="M1181" s="74"/>
      <c r="N1181" s="74"/>
      <c r="O1181" s="74"/>
      <c r="P1181" s="74"/>
      <c r="Q1181" s="74"/>
      <c r="R1181" s="74"/>
      <c r="S1181" s="74"/>
      <c r="T1181" s="74"/>
      <c r="U1181" s="74"/>
      <c r="V1181" s="74"/>
      <c r="W1181" s="74"/>
      <c r="X1181" s="74"/>
      <c r="Y1181" s="74"/>
      <c r="Z1181" s="74"/>
      <c r="AA1181" s="74"/>
      <c r="AB1181" s="74"/>
      <c r="AC1181" s="74"/>
      <c r="AD1181" s="74"/>
      <c r="AE1181" s="74"/>
      <c r="AF1181" s="74"/>
      <c r="AG1181" s="74"/>
      <c r="AH1181" s="74"/>
      <c r="AI1181" s="74"/>
      <c r="AJ1181" s="74"/>
      <c r="AK1181" s="74"/>
      <c r="AL1181" s="74"/>
      <c r="AM1181" s="74"/>
      <c r="AN1181" s="74"/>
      <c r="AO1181" s="74"/>
      <c r="AP1181" s="74"/>
      <c r="AQ1181" s="74"/>
      <c r="AR1181" s="74"/>
      <c r="AS1181" s="74"/>
      <c r="AT1181" s="74"/>
      <c r="AU1181" s="74"/>
      <c r="AV1181" s="74"/>
      <c r="AW1181" s="74"/>
      <c r="AX1181" s="74"/>
      <c r="AY1181" s="74"/>
      <c r="AZ1181" s="74"/>
      <c r="BA1181" s="74"/>
      <c r="BB1181" s="74"/>
      <c r="BC1181" s="74"/>
      <c r="BD1181" s="74"/>
      <c r="BE1181" s="74"/>
      <c r="BF1181" s="74"/>
      <c r="BG1181" s="74"/>
      <c r="BH1181" s="74"/>
      <c r="BI1181" s="74"/>
      <c r="BJ1181" s="74"/>
      <c r="BK1181" s="74"/>
      <c r="BL1181" s="74"/>
      <c r="BM1181" s="74"/>
      <c r="BN1181" s="74"/>
      <c r="BO1181" s="74"/>
      <c r="BP1181" s="74"/>
      <c r="BQ1181" s="74"/>
      <c r="BR1181" s="74"/>
      <c r="BS1181" s="74"/>
      <c r="BT1181" s="74"/>
      <c r="BU1181" s="74"/>
      <c r="BV1181" s="74"/>
      <c r="BW1181" s="74"/>
      <c r="BX1181" s="74"/>
      <c r="BY1181" s="74"/>
      <c r="BZ1181" s="74"/>
      <c r="CA1181" s="74"/>
      <c r="CB1181" s="74"/>
      <c r="CC1181" s="74"/>
      <c r="CD1181" s="74"/>
      <c r="CE1181" s="74"/>
      <c r="CF1181" s="74"/>
      <c r="CG1181" s="74"/>
      <c r="CH1181" s="74"/>
      <c r="CI1181" s="74"/>
      <c r="CJ1181" s="74"/>
      <c r="CK1181" s="74"/>
      <c r="CL1181" s="74"/>
      <c r="CM1181" s="74"/>
      <c r="CN1181" s="74"/>
      <c r="CO1181" s="74"/>
      <c r="CP1181" s="74"/>
      <c r="CQ1181" s="74"/>
      <c r="CR1181" s="74"/>
      <c r="CS1181" s="74"/>
      <c r="CT1181" s="74"/>
      <c r="CU1181" s="74"/>
      <c r="CV1181" s="74"/>
      <c r="CW1181" s="74"/>
      <c r="CX1181" s="74"/>
      <c r="CY1181" s="74"/>
      <c r="CZ1181" s="74"/>
      <c r="DA1181" s="74"/>
      <c r="DB1181" s="74"/>
      <c r="DC1181" s="74"/>
      <c r="DD1181" s="74"/>
      <c r="DE1181" s="74"/>
      <c r="DF1181" s="74"/>
      <c r="DG1181" s="74"/>
      <c r="DH1181" s="74"/>
      <c r="DI1181" s="74"/>
      <c r="DJ1181" s="74"/>
      <c r="DK1181" s="74"/>
      <c r="DL1181" s="74"/>
      <c r="DM1181" s="74"/>
      <c r="DN1181" s="74"/>
      <c r="DO1181" s="74"/>
      <c r="DP1181" s="74"/>
      <c r="DQ1181" s="74"/>
      <c r="DR1181" s="74"/>
      <c r="DS1181" s="74"/>
      <c r="DT1181" s="74"/>
      <c r="DU1181" s="74"/>
      <c r="DV1181" s="74"/>
      <c r="DW1181" s="74"/>
      <c r="DX1181" s="74"/>
      <c r="DY1181" s="74"/>
      <c r="DZ1181" s="74"/>
      <c r="EA1181" s="74"/>
      <c r="EB1181" s="74"/>
      <c r="EC1181" s="74"/>
      <c r="ED1181" s="74"/>
      <c r="EE1181" s="74"/>
      <c r="EF1181" s="74"/>
      <c r="EG1181" s="74"/>
      <c r="EH1181" s="74"/>
      <c r="EI1181" s="74"/>
      <c r="EJ1181" s="74"/>
      <c r="EK1181" s="74"/>
      <c r="EL1181" s="74"/>
      <c r="EM1181" s="74"/>
      <c r="EN1181" s="74"/>
      <c r="EO1181" s="74"/>
      <c r="EP1181" s="74"/>
      <c r="EQ1181" s="74"/>
      <c r="ER1181" s="74"/>
      <c r="ES1181" s="74"/>
      <c r="ET1181" s="74"/>
      <c r="EU1181" s="74"/>
      <c r="EV1181" s="74"/>
      <c r="EW1181" s="74"/>
      <c r="EX1181" s="74"/>
      <c r="EY1181" s="74"/>
      <c r="EZ1181" s="74"/>
      <c r="FA1181" s="74"/>
    </row>
    <row r="1182" spans="1:157" ht="31.5">
      <c r="B1182" s="154" t="s">
        <v>1621</v>
      </c>
      <c r="C1182" s="179" t="s">
        <v>1258</v>
      </c>
      <c r="D1182" s="180" t="s">
        <v>1259</v>
      </c>
      <c r="E1182" s="175" t="s">
        <v>21</v>
      </c>
      <c r="F1182" s="202"/>
      <c r="G1182" s="174"/>
      <c r="H1182" s="178">
        <f>SUM(H1183:H1184)</f>
        <v>48.309999999999995</v>
      </c>
    </row>
    <row r="1183" spans="1:157" ht="30">
      <c r="B1183" s="161" t="s">
        <v>2413</v>
      </c>
      <c r="C1183" s="216" t="s">
        <v>1254</v>
      </c>
      <c r="D1183" s="95" t="s">
        <v>1255</v>
      </c>
      <c r="E1183" s="261" t="s">
        <v>21</v>
      </c>
      <c r="F1183" s="223">
        <v>1</v>
      </c>
      <c r="G1183" s="95">
        <v>7.12</v>
      </c>
      <c r="H1183" s="268">
        <f>F1183*G1183</f>
        <v>7.12</v>
      </c>
    </row>
    <row r="1184" spans="1:157" ht="30.75" thickBot="1">
      <c r="B1184" s="161" t="s">
        <v>2414</v>
      </c>
      <c r="C1184" s="217" t="s">
        <v>1260</v>
      </c>
      <c r="D1184" s="121" t="s">
        <v>1261</v>
      </c>
      <c r="E1184" s="265" t="s">
        <v>21</v>
      </c>
      <c r="F1184" s="224">
        <v>1</v>
      </c>
      <c r="G1184" s="121">
        <v>41.19</v>
      </c>
      <c r="H1184" s="269">
        <f>F1184*G1184</f>
        <v>41.19</v>
      </c>
    </row>
    <row r="1185" spans="1:157" s="172" customFormat="1" ht="15.75" thickBot="1">
      <c r="A1185" s="165"/>
      <c r="B1185" s="166"/>
      <c r="C1185" s="197" t="s">
        <v>907</v>
      </c>
      <c r="D1185" s="168"/>
      <c r="E1185" s="197"/>
      <c r="F1185" s="266"/>
      <c r="G1185" s="168"/>
      <c r="H1185" s="197"/>
      <c r="I1185" s="74"/>
      <c r="J1185" s="74"/>
      <c r="K1185" s="74"/>
      <c r="L1185" s="74"/>
      <c r="M1185" s="74"/>
      <c r="N1185" s="74"/>
      <c r="O1185" s="74"/>
      <c r="P1185" s="74"/>
      <c r="Q1185" s="74"/>
      <c r="R1185" s="74"/>
      <c r="S1185" s="74"/>
      <c r="T1185" s="74"/>
      <c r="U1185" s="74"/>
      <c r="V1185" s="74"/>
      <c r="W1185" s="74"/>
      <c r="X1185" s="74"/>
      <c r="Y1185" s="74"/>
      <c r="Z1185" s="74"/>
      <c r="AA1185" s="74"/>
      <c r="AB1185" s="74"/>
      <c r="AC1185" s="74"/>
      <c r="AD1185" s="74"/>
      <c r="AE1185" s="74"/>
      <c r="AF1185" s="74"/>
      <c r="AG1185" s="74"/>
      <c r="AH1185" s="74"/>
      <c r="AI1185" s="74"/>
      <c r="AJ1185" s="74"/>
      <c r="AK1185" s="74"/>
      <c r="AL1185" s="74"/>
      <c r="AM1185" s="74"/>
      <c r="AN1185" s="74"/>
      <c r="AO1185" s="74"/>
      <c r="AP1185" s="74"/>
      <c r="AQ1185" s="74"/>
      <c r="AR1185" s="74"/>
      <c r="AS1185" s="74"/>
      <c r="AT1185" s="74"/>
      <c r="AU1185" s="74"/>
      <c r="AV1185" s="74"/>
      <c r="AW1185" s="74"/>
      <c r="AX1185" s="74"/>
      <c r="AY1185" s="74"/>
      <c r="AZ1185" s="74"/>
      <c r="BA1185" s="74"/>
      <c r="BB1185" s="74"/>
      <c r="BC1185" s="74"/>
      <c r="BD1185" s="74"/>
      <c r="BE1185" s="74"/>
      <c r="BF1185" s="74"/>
      <c r="BG1185" s="74"/>
      <c r="BH1185" s="74"/>
      <c r="BI1185" s="74"/>
      <c r="BJ1185" s="74"/>
      <c r="BK1185" s="74"/>
      <c r="BL1185" s="74"/>
      <c r="BM1185" s="74"/>
      <c r="BN1185" s="74"/>
      <c r="BO1185" s="74"/>
      <c r="BP1185" s="74"/>
      <c r="BQ1185" s="74"/>
      <c r="BR1185" s="74"/>
      <c r="BS1185" s="74"/>
      <c r="BT1185" s="74"/>
      <c r="BU1185" s="74"/>
      <c r="BV1185" s="74"/>
      <c r="BW1185" s="74"/>
      <c r="BX1185" s="74"/>
      <c r="BY1185" s="74"/>
      <c r="BZ1185" s="74"/>
      <c r="CA1185" s="74"/>
      <c r="CB1185" s="74"/>
      <c r="CC1185" s="74"/>
      <c r="CD1185" s="74"/>
      <c r="CE1185" s="74"/>
      <c r="CF1185" s="74"/>
      <c r="CG1185" s="74"/>
      <c r="CH1185" s="74"/>
      <c r="CI1185" s="74"/>
      <c r="CJ1185" s="74"/>
      <c r="CK1185" s="74"/>
      <c r="CL1185" s="74"/>
      <c r="CM1185" s="74"/>
      <c r="CN1185" s="74"/>
      <c r="CO1185" s="74"/>
      <c r="CP1185" s="74"/>
      <c r="CQ1185" s="74"/>
      <c r="CR1185" s="74"/>
      <c r="CS1185" s="74"/>
      <c r="CT1185" s="74"/>
      <c r="CU1185" s="74"/>
      <c r="CV1185" s="74"/>
      <c r="CW1185" s="74"/>
      <c r="CX1185" s="74"/>
      <c r="CY1185" s="74"/>
      <c r="CZ1185" s="74"/>
      <c r="DA1185" s="74"/>
      <c r="DB1185" s="74"/>
      <c r="DC1185" s="74"/>
      <c r="DD1185" s="74"/>
      <c r="DE1185" s="74"/>
      <c r="DF1185" s="74"/>
      <c r="DG1185" s="74"/>
      <c r="DH1185" s="74"/>
      <c r="DI1185" s="74"/>
      <c r="DJ1185" s="74"/>
      <c r="DK1185" s="74"/>
      <c r="DL1185" s="74"/>
      <c r="DM1185" s="74"/>
      <c r="DN1185" s="74"/>
      <c r="DO1185" s="74"/>
      <c r="DP1185" s="74"/>
      <c r="DQ1185" s="74"/>
      <c r="DR1185" s="74"/>
      <c r="DS1185" s="74"/>
      <c r="DT1185" s="74"/>
      <c r="DU1185" s="74"/>
      <c r="DV1185" s="74"/>
      <c r="DW1185" s="74"/>
      <c r="DX1185" s="74"/>
      <c r="DY1185" s="74"/>
      <c r="DZ1185" s="74"/>
      <c r="EA1185" s="74"/>
      <c r="EB1185" s="74"/>
      <c r="EC1185" s="74"/>
      <c r="ED1185" s="74"/>
      <c r="EE1185" s="74"/>
      <c r="EF1185" s="74"/>
      <c r="EG1185" s="74"/>
      <c r="EH1185" s="74"/>
      <c r="EI1185" s="74"/>
      <c r="EJ1185" s="74"/>
      <c r="EK1185" s="74"/>
      <c r="EL1185" s="74"/>
      <c r="EM1185" s="74"/>
      <c r="EN1185" s="74"/>
      <c r="EO1185" s="74"/>
      <c r="EP1185" s="74"/>
      <c r="EQ1185" s="74"/>
      <c r="ER1185" s="74"/>
      <c r="ES1185" s="74"/>
      <c r="ET1185" s="74"/>
      <c r="EU1185" s="74"/>
      <c r="EV1185" s="74"/>
      <c r="EW1185" s="74"/>
      <c r="EX1185" s="74"/>
      <c r="EY1185" s="74"/>
      <c r="EZ1185" s="74"/>
      <c r="FA1185" s="74"/>
    </row>
    <row r="1186" spans="1:157" ht="31.5">
      <c r="B1186" s="154" t="s">
        <v>1622</v>
      </c>
      <c r="C1186" s="179" t="s">
        <v>1262</v>
      </c>
      <c r="D1186" s="180" t="s">
        <v>1182</v>
      </c>
      <c r="E1186" s="175" t="s">
        <v>21</v>
      </c>
      <c r="F1186" s="202"/>
      <c r="G1186" s="174"/>
      <c r="H1186" s="178">
        <f>SUM(H1187:H1190)</f>
        <v>17.092299999999998</v>
      </c>
    </row>
    <row r="1187" spans="1:157">
      <c r="B1187" s="161" t="s">
        <v>2415</v>
      </c>
      <c r="C1187" s="216" t="s">
        <v>1247</v>
      </c>
      <c r="D1187" s="95" t="s">
        <v>1246</v>
      </c>
      <c r="E1187" s="261" t="s">
        <v>261</v>
      </c>
      <c r="F1187" s="223">
        <v>0.21</v>
      </c>
      <c r="G1187" s="95">
        <v>12.91</v>
      </c>
      <c r="H1187" s="268">
        <f>F1187*G1187</f>
        <v>2.7111000000000001</v>
      </c>
    </row>
    <row r="1188" spans="1:157">
      <c r="B1188" s="161" t="s">
        <v>2416</v>
      </c>
      <c r="C1188" s="216" t="s">
        <v>745</v>
      </c>
      <c r="D1188" s="95" t="s">
        <v>266</v>
      </c>
      <c r="E1188" s="261" t="s">
        <v>261</v>
      </c>
      <c r="F1188" s="223">
        <v>0.21</v>
      </c>
      <c r="G1188" s="95">
        <v>15.72</v>
      </c>
      <c r="H1188" s="268">
        <f>F1188*G1188</f>
        <v>3.3012000000000001</v>
      </c>
    </row>
    <row r="1189" spans="1:157">
      <c r="B1189" s="161" t="s">
        <v>2417</v>
      </c>
      <c r="C1189" s="216" t="s">
        <v>1263</v>
      </c>
      <c r="D1189" s="95" t="s">
        <v>1264</v>
      </c>
      <c r="E1189" s="261" t="s">
        <v>21</v>
      </c>
      <c r="F1189" s="223">
        <v>1</v>
      </c>
      <c r="G1189" s="95">
        <v>1.05</v>
      </c>
      <c r="H1189" s="268">
        <f>F1189*G1189</f>
        <v>1.05</v>
      </c>
    </row>
    <row r="1190" spans="1:157" ht="30.75" thickBot="1">
      <c r="B1190" s="161" t="s">
        <v>2418</v>
      </c>
      <c r="C1190" s="217" t="s">
        <v>1265</v>
      </c>
      <c r="D1190" s="121" t="s">
        <v>1266</v>
      </c>
      <c r="E1190" s="265" t="s">
        <v>21</v>
      </c>
      <c r="F1190" s="224">
        <v>1</v>
      </c>
      <c r="G1190" s="121">
        <v>10.029999999999999</v>
      </c>
      <c r="H1190" s="269">
        <f>F1190*G1190</f>
        <v>10.029999999999999</v>
      </c>
    </row>
    <row r="1191" spans="1:157" s="172" customFormat="1" ht="15.75" thickBot="1">
      <c r="A1191" s="165"/>
      <c r="B1191" s="166"/>
      <c r="C1191" s="197" t="s">
        <v>907</v>
      </c>
      <c r="D1191" s="168"/>
      <c r="E1191" s="197"/>
      <c r="F1191" s="266"/>
      <c r="G1191" s="168"/>
      <c r="H1191" s="197"/>
      <c r="I1191" s="74"/>
      <c r="J1191" s="74"/>
      <c r="K1191" s="74"/>
      <c r="L1191" s="74"/>
      <c r="M1191" s="74"/>
      <c r="N1191" s="74"/>
      <c r="O1191" s="74"/>
      <c r="P1191" s="74"/>
      <c r="Q1191" s="74"/>
      <c r="R1191" s="74"/>
      <c r="S1191" s="74"/>
      <c r="T1191" s="74"/>
      <c r="U1191" s="74"/>
      <c r="V1191" s="74"/>
      <c r="W1191" s="74"/>
      <c r="X1191" s="74"/>
      <c r="Y1191" s="74"/>
      <c r="Z1191" s="74"/>
      <c r="AA1191" s="74"/>
      <c r="AB1191" s="74"/>
      <c r="AC1191" s="74"/>
      <c r="AD1191" s="74"/>
      <c r="AE1191" s="74"/>
      <c r="AF1191" s="74"/>
      <c r="AG1191" s="74"/>
      <c r="AH1191" s="74"/>
      <c r="AI1191" s="74"/>
      <c r="AJ1191" s="74"/>
      <c r="AK1191" s="74"/>
      <c r="AL1191" s="74"/>
      <c r="AM1191" s="74"/>
      <c r="AN1191" s="74"/>
      <c r="AO1191" s="74"/>
      <c r="AP1191" s="74"/>
      <c r="AQ1191" s="74"/>
      <c r="AR1191" s="74"/>
      <c r="AS1191" s="74"/>
      <c r="AT1191" s="74"/>
      <c r="AU1191" s="74"/>
      <c r="AV1191" s="74"/>
      <c r="AW1191" s="74"/>
      <c r="AX1191" s="74"/>
      <c r="AY1191" s="74"/>
      <c r="AZ1191" s="74"/>
      <c r="BA1191" s="74"/>
      <c r="BB1191" s="74"/>
      <c r="BC1191" s="74"/>
      <c r="BD1191" s="74"/>
      <c r="BE1191" s="74"/>
      <c r="BF1191" s="74"/>
      <c r="BG1191" s="74"/>
      <c r="BH1191" s="74"/>
      <c r="BI1191" s="74"/>
      <c r="BJ1191" s="74"/>
      <c r="BK1191" s="74"/>
      <c r="BL1191" s="74"/>
      <c r="BM1191" s="74"/>
      <c r="BN1191" s="74"/>
      <c r="BO1191" s="74"/>
      <c r="BP1191" s="74"/>
      <c r="BQ1191" s="74"/>
      <c r="BR1191" s="74"/>
      <c r="BS1191" s="74"/>
      <c r="BT1191" s="74"/>
      <c r="BU1191" s="74"/>
      <c r="BV1191" s="74"/>
      <c r="BW1191" s="74"/>
      <c r="BX1191" s="74"/>
      <c r="BY1191" s="74"/>
      <c r="BZ1191" s="74"/>
      <c r="CA1191" s="74"/>
      <c r="CB1191" s="74"/>
      <c r="CC1191" s="74"/>
      <c r="CD1191" s="74"/>
      <c r="CE1191" s="74"/>
      <c r="CF1191" s="74"/>
      <c r="CG1191" s="74"/>
      <c r="CH1191" s="74"/>
      <c r="CI1191" s="74"/>
      <c r="CJ1191" s="74"/>
      <c r="CK1191" s="74"/>
      <c r="CL1191" s="74"/>
      <c r="CM1191" s="74"/>
      <c r="CN1191" s="74"/>
      <c r="CO1191" s="74"/>
      <c r="CP1191" s="74"/>
      <c r="CQ1191" s="74"/>
      <c r="CR1191" s="74"/>
      <c r="CS1191" s="74"/>
      <c r="CT1191" s="74"/>
      <c r="CU1191" s="74"/>
      <c r="CV1191" s="74"/>
      <c r="CW1191" s="74"/>
      <c r="CX1191" s="74"/>
      <c r="CY1191" s="74"/>
      <c r="CZ1191" s="74"/>
      <c r="DA1191" s="74"/>
      <c r="DB1191" s="74"/>
      <c r="DC1191" s="74"/>
      <c r="DD1191" s="74"/>
      <c r="DE1191" s="74"/>
      <c r="DF1191" s="74"/>
      <c r="DG1191" s="74"/>
      <c r="DH1191" s="74"/>
      <c r="DI1191" s="74"/>
      <c r="DJ1191" s="74"/>
      <c r="DK1191" s="74"/>
      <c r="DL1191" s="74"/>
      <c r="DM1191" s="74"/>
      <c r="DN1191" s="74"/>
      <c r="DO1191" s="74"/>
      <c r="DP1191" s="74"/>
      <c r="DQ1191" s="74"/>
      <c r="DR1191" s="74"/>
      <c r="DS1191" s="74"/>
      <c r="DT1191" s="74"/>
      <c r="DU1191" s="74"/>
      <c r="DV1191" s="74"/>
      <c r="DW1191" s="74"/>
      <c r="DX1191" s="74"/>
      <c r="DY1191" s="74"/>
      <c r="DZ1191" s="74"/>
      <c r="EA1191" s="74"/>
      <c r="EB1191" s="74"/>
      <c r="EC1191" s="74"/>
      <c r="ED1191" s="74"/>
      <c r="EE1191" s="74"/>
      <c r="EF1191" s="74"/>
      <c r="EG1191" s="74"/>
      <c r="EH1191" s="74"/>
      <c r="EI1191" s="74"/>
      <c r="EJ1191" s="74"/>
      <c r="EK1191" s="74"/>
      <c r="EL1191" s="74"/>
      <c r="EM1191" s="74"/>
      <c r="EN1191" s="74"/>
      <c r="EO1191" s="74"/>
      <c r="EP1191" s="74"/>
      <c r="EQ1191" s="74"/>
      <c r="ER1191" s="74"/>
      <c r="ES1191" s="74"/>
      <c r="ET1191" s="74"/>
      <c r="EU1191" s="74"/>
      <c r="EV1191" s="74"/>
      <c r="EW1191" s="74"/>
      <c r="EX1191" s="74"/>
      <c r="EY1191" s="74"/>
      <c r="EZ1191" s="74"/>
      <c r="FA1191" s="74"/>
    </row>
    <row r="1192" spans="1:157" ht="31.5">
      <c r="B1192" s="154" t="s">
        <v>1623</v>
      </c>
      <c r="C1192" s="179" t="s">
        <v>1267</v>
      </c>
      <c r="D1192" s="180" t="s">
        <v>1183</v>
      </c>
      <c r="E1192" s="175" t="s">
        <v>21</v>
      </c>
      <c r="F1192" s="202"/>
      <c r="G1192" s="174"/>
      <c r="H1192" s="178">
        <f>SUM(H1193:H1194)</f>
        <v>20.57</v>
      </c>
    </row>
    <row r="1193" spans="1:157" ht="30">
      <c r="B1193" s="161" t="s">
        <v>2419</v>
      </c>
      <c r="C1193" s="216" t="s">
        <v>1254</v>
      </c>
      <c r="D1193" s="95" t="s">
        <v>1255</v>
      </c>
      <c r="E1193" s="261" t="s">
        <v>21</v>
      </c>
      <c r="F1193" s="223">
        <v>1</v>
      </c>
      <c r="G1193" s="95">
        <v>7.12</v>
      </c>
      <c r="H1193" s="268">
        <f>F1193*G1193</f>
        <v>7.12</v>
      </c>
    </row>
    <row r="1194" spans="1:157" ht="30.75" thickBot="1">
      <c r="B1194" s="161" t="s">
        <v>2420</v>
      </c>
      <c r="C1194" s="217" t="s">
        <v>1268</v>
      </c>
      <c r="D1194" s="121" t="s">
        <v>1269</v>
      </c>
      <c r="E1194" s="265" t="s">
        <v>21</v>
      </c>
      <c r="F1194" s="224">
        <v>1</v>
      </c>
      <c r="G1194" s="121">
        <v>13.45</v>
      </c>
      <c r="H1194" s="269">
        <f>F1194*G1194</f>
        <v>13.45</v>
      </c>
    </row>
    <row r="1195" spans="1:157" s="172" customFormat="1" ht="15.75" thickBot="1">
      <c r="A1195" s="165"/>
      <c r="B1195" s="166"/>
      <c r="C1195" s="197" t="s">
        <v>907</v>
      </c>
      <c r="D1195" s="168"/>
      <c r="E1195" s="197"/>
      <c r="F1195" s="266"/>
      <c r="G1195" s="168"/>
      <c r="H1195" s="197"/>
      <c r="I1195" s="74"/>
      <c r="J1195" s="74"/>
      <c r="K1195" s="74"/>
      <c r="L1195" s="74"/>
      <c r="M1195" s="74"/>
      <c r="N1195" s="74"/>
      <c r="O1195" s="74"/>
      <c r="P1195" s="74"/>
      <c r="Q1195" s="74"/>
      <c r="R1195" s="74"/>
      <c r="S1195" s="74"/>
      <c r="T1195" s="74"/>
      <c r="U1195" s="74"/>
      <c r="V1195" s="74"/>
      <c r="W1195" s="74"/>
      <c r="X1195" s="74"/>
      <c r="Y1195" s="74"/>
      <c r="Z1195" s="74"/>
      <c r="AA1195" s="74"/>
      <c r="AB1195" s="74"/>
      <c r="AC1195" s="74"/>
      <c r="AD1195" s="74"/>
      <c r="AE1195" s="74"/>
      <c r="AF1195" s="74"/>
      <c r="AG1195" s="74"/>
      <c r="AH1195" s="74"/>
      <c r="AI1195" s="74"/>
      <c r="AJ1195" s="74"/>
      <c r="AK1195" s="74"/>
      <c r="AL1195" s="74"/>
      <c r="AM1195" s="74"/>
      <c r="AN1195" s="74"/>
      <c r="AO1195" s="74"/>
      <c r="AP1195" s="74"/>
      <c r="AQ1195" s="74"/>
      <c r="AR1195" s="74"/>
      <c r="AS1195" s="74"/>
      <c r="AT1195" s="74"/>
      <c r="AU1195" s="74"/>
      <c r="AV1195" s="74"/>
      <c r="AW1195" s="74"/>
      <c r="AX1195" s="74"/>
      <c r="AY1195" s="74"/>
      <c r="AZ1195" s="74"/>
      <c r="BA1195" s="74"/>
      <c r="BB1195" s="74"/>
      <c r="BC1195" s="74"/>
      <c r="BD1195" s="74"/>
      <c r="BE1195" s="74"/>
      <c r="BF1195" s="74"/>
      <c r="BG1195" s="74"/>
      <c r="BH1195" s="74"/>
      <c r="BI1195" s="74"/>
      <c r="BJ1195" s="74"/>
      <c r="BK1195" s="74"/>
      <c r="BL1195" s="74"/>
      <c r="BM1195" s="74"/>
      <c r="BN1195" s="74"/>
      <c r="BO1195" s="74"/>
      <c r="BP1195" s="74"/>
      <c r="BQ1195" s="74"/>
      <c r="BR1195" s="74"/>
      <c r="BS1195" s="74"/>
      <c r="BT1195" s="74"/>
      <c r="BU1195" s="74"/>
      <c r="BV1195" s="74"/>
      <c r="BW1195" s="74"/>
      <c r="BX1195" s="74"/>
      <c r="BY1195" s="74"/>
      <c r="BZ1195" s="74"/>
      <c r="CA1195" s="74"/>
      <c r="CB1195" s="74"/>
      <c r="CC1195" s="74"/>
      <c r="CD1195" s="74"/>
      <c r="CE1195" s="74"/>
      <c r="CF1195" s="74"/>
      <c r="CG1195" s="74"/>
      <c r="CH1195" s="74"/>
      <c r="CI1195" s="74"/>
      <c r="CJ1195" s="74"/>
      <c r="CK1195" s="74"/>
      <c r="CL1195" s="74"/>
      <c r="CM1195" s="74"/>
      <c r="CN1195" s="74"/>
      <c r="CO1195" s="74"/>
      <c r="CP1195" s="74"/>
      <c r="CQ1195" s="74"/>
      <c r="CR1195" s="74"/>
      <c r="CS1195" s="74"/>
      <c r="CT1195" s="74"/>
      <c r="CU1195" s="74"/>
      <c r="CV1195" s="74"/>
      <c r="CW1195" s="74"/>
      <c r="CX1195" s="74"/>
      <c r="CY1195" s="74"/>
      <c r="CZ1195" s="74"/>
      <c r="DA1195" s="74"/>
      <c r="DB1195" s="74"/>
      <c r="DC1195" s="74"/>
      <c r="DD1195" s="74"/>
      <c r="DE1195" s="74"/>
      <c r="DF1195" s="74"/>
      <c r="DG1195" s="74"/>
      <c r="DH1195" s="74"/>
      <c r="DI1195" s="74"/>
      <c r="DJ1195" s="74"/>
      <c r="DK1195" s="74"/>
      <c r="DL1195" s="74"/>
      <c r="DM1195" s="74"/>
      <c r="DN1195" s="74"/>
      <c r="DO1195" s="74"/>
      <c r="DP1195" s="74"/>
      <c r="DQ1195" s="74"/>
      <c r="DR1195" s="74"/>
      <c r="DS1195" s="74"/>
      <c r="DT1195" s="74"/>
      <c r="DU1195" s="74"/>
      <c r="DV1195" s="74"/>
      <c r="DW1195" s="74"/>
      <c r="DX1195" s="74"/>
      <c r="DY1195" s="74"/>
      <c r="DZ1195" s="74"/>
      <c r="EA1195" s="74"/>
      <c r="EB1195" s="74"/>
      <c r="EC1195" s="74"/>
      <c r="ED1195" s="74"/>
      <c r="EE1195" s="74"/>
      <c r="EF1195" s="74"/>
      <c r="EG1195" s="74"/>
      <c r="EH1195" s="74"/>
      <c r="EI1195" s="74"/>
      <c r="EJ1195" s="74"/>
      <c r="EK1195" s="74"/>
      <c r="EL1195" s="74"/>
      <c r="EM1195" s="74"/>
      <c r="EN1195" s="74"/>
      <c r="EO1195" s="74"/>
      <c r="EP1195" s="74"/>
      <c r="EQ1195" s="74"/>
      <c r="ER1195" s="74"/>
      <c r="ES1195" s="74"/>
      <c r="ET1195" s="74"/>
      <c r="EU1195" s="74"/>
      <c r="EV1195" s="74"/>
      <c r="EW1195" s="74"/>
      <c r="EX1195" s="74"/>
      <c r="EY1195" s="74"/>
      <c r="EZ1195" s="74"/>
      <c r="FA1195" s="74"/>
    </row>
    <row r="1196" spans="1:157" ht="31.5">
      <c r="B1196" s="154" t="s">
        <v>1624</v>
      </c>
      <c r="C1196" s="290" t="s">
        <v>1743</v>
      </c>
      <c r="D1196" s="180" t="s">
        <v>1184</v>
      </c>
      <c r="E1196" s="175" t="s">
        <v>21</v>
      </c>
      <c r="F1196" s="202"/>
      <c r="G1196" s="174"/>
      <c r="H1196" s="178">
        <f>SUM(H1197:H1201)</f>
        <v>21.326000000000001</v>
      </c>
    </row>
    <row r="1197" spans="1:157">
      <c r="B1197" s="291" t="s">
        <v>2421</v>
      </c>
      <c r="C1197" s="264" t="s">
        <v>1247</v>
      </c>
      <c r="D1197" s="95" t="s">
        <v>1246</v>
      </c>
      <c r="E1197" s="261" t="s">
        <v>261</v>
      </c>
      <c r="F1197" s="223">
        <v>0.2</v>
      </c>
      <c r="G1197" s="95">
        <v>12.91</v>
      </c>
      <c r="H1197" s="268">
        <f>F1197*G1197</f>
        <v>2.5820000000000003</v>
      </c>
    </row>
    <row r="1198" spans="1:157">
      <c r="B1198" s="291" t="s">
        <v>2422</v>
      </c>
      <c r="C1198" s="264" t="s">
        <v>745</v>
      </c>
      <c r="D1198" s="95" t="s">
        <v>266</v>
      </c>
      <c r="E1198" s="261" t="s">
        <v>261</v>
      </c>
      <c r="F1198" s="223">
        <v>0.2</v>
      </c>
      <c r="G1198" s="95">
        <v>15.72</v>
      </c>
      <c r="H1198" s="268">
        <f>F1198*G1198</f>
        <v>3.1440000000000001</v>
      </c>
    </row>
    <row r="1199" spans="1:157">
      <c r="B1199" s="291" t="s">
        <v>2423</v>
      </c>
      <c r="C1199" s="292" t="s">
        <v>1780</v>
      </c>
      <c r="D1199" s="95" t="s">
        <v>1270</v>
      </c>
      <c r="E1199" s="261" t="s">
        <v>21</v>
      </c>
      <c r="F1199" s="223">
        <v>1</v>
      </c>
      <c r="G1199" s="95">
        <v>6.45</v>
      </c>
      <c r="H1199" s="268">
        <f>F1199*G1199</f>
        <v>6.45</v>
      </c>
    </row>
    <row r="1200" spans="1:157">
      <c r="B1200" s="291" t="s">
        <v>2424</v>
      </c>
      <c r="C1200" s="292" t="s">
        <v>1781</v>
      </c>
      <c r="D1200" s="95" t="s">
        <v>1271</v>
      </c>
      <c r="E1200" s="261" t="s">
        <v>21</v>
      </c>
      <c r="F1200" s="223">
        <v>1</v>
      </c>
      <c r="G1200" s="95">
        <v>2.4300000000000002</v>
      </c>
      <c r="H1200" s="268">
        <f>F1200*G1200</f>
        <v>2.4300000000000002</v>
      </c>
    </row>
    <row r="1201" spans="1:157" ht="15.75" thickBot="1">
      <c r="B1201" s="291" t="s">
        <v>2425</v>
      </c>
      <c r="C1201" s="293" t="s">
        <v>1782</v>
      </c>
      <c r="D1201" s="121" t="s">
        <v>1272</v>
      </c>
      <c r="E1201" s="265" t="s">
        <v>21</v>
      </c>
      <c r="F1201" s="224">
        <v>1</v>
      </c>
      <c r="G1201" s="121">
        <v>6.72</v>
      </c>
      <c r="H1201" s="269">
        <f>F1201*G1201</f>
        <v>6.72</v>
      </c>
    </row>
    <row r="1202" spans="1:157" s="172" customFormat="1" ht="15.75" thickBot="1">
      <c r="A1202" s="165"/>
      <c r="B1202" s="198"/>
      <c r="C1202" s="172" t="s">
        <v>907</v>
      </c>
      <c r="E1202" s="198"/>
      <c r="I1202" s="74"/>
      <c r="J1202" s="74"/>
      <c r="K1202" s="74"/>
      <c r="L1202" s="74"/>
      <c r="M1202" s="74"/>
      <c r="N1202" s="74"/>
      <c r="O1202" s="74"/>
      <c r="P1202" s="74"/>
      <c r="Q1202" s="74"/>
      <c r="R1202" s="74"/>
      <c r="S1202" s="74"/>
      <c r="T1202" s="74"/>
      <c r="U1202" s="74"/>
      <c r="V1202" s="74"/>
      <c r="W1202" s="74"/>
      <c r="X1202" s="74"/>
      <c r="Y1202" s="74"/>
      <c r="Z1202" s="74"/>
      <c r="AA1202" s="74"/>
      <c r="AB1202" s="74"/>
      <c r="AC1202" s="74"/>
      <c r="AD1202" s="74"/>
      <c r="AE1202" s="74"/>
      <c r="AF1202" s="74"/>
      <c r="AG1202" s="74"/>
      <c r="AH1202" s="74"/>
      <c r="AI1202" s="74"/>
      <c r="AJ1202" s="74"/>
      <c r="AK1202" s="74"/>
      <c r="AL1202" s="74"/>
      <c r="AM1202" s="74"/>
      <c r="AN1202" s="74"/>
      <c r="AO1202" s="74"/>
      <c r="AP1202" s="74"/>
      <c r="AQ1202" s="74"/>
      <c r="AR1202" s="74"/>
      <c r="AS1202" s="74"/>
      <c r="AT1202" s="74"/>
      <c r="AU1202" s="74"/>
      <c r="AV1202" s="74"/>
      <c r="AW1202" s="74"/>
      <c r="AX1202" s="74"/>
      <c r="AY1202" s="74"/>
      <c r="AZ1202" s="74"/>
      <c r="BA1202" s="74"/>
      <c r="BB1202" s="74"/>
      <c r="BC1202" s="74"/>
      <c r="BD1202" s="74"/>
      <c r="BE1202" s="74"/>
      <c r="BF1202" s="74"/>
      <c r="BG1202" s="74"/>
      <c r="BH1202" s="74"/>
      <c r="BI1202" s="74"/>
      <c r="BJ1202" s="74"/>
      <c r="BK1202" s="74"/>
      <c r="BL1202" s="74"/>
      <c r="BM1202" s="74"/>
      <c r="BN1202" s="74"/>
      <c r="BO1202" s="74"/>
      <c r="BP1202" s="74"/>
      <c r="BQ1202" s="74"/>
      <c r="BR1202" s="74"/>
      <c r="BS1202" s="74"/>
      <c r="BT1202" s="74"/>
      <c r="BU1202" s="74"/>
      <c r="BV1202" s="74"/>
      <c r="BW1202" s="74"/>
      <c r="BX1202" s="74"/>
      <c r="BY1202" s="74"/>
      <c r="BZ1202" s="74"/>
      <c r="CA1202" s="74"/>
      <c r="CB1202" s="74"/>
      <c r="CC1202" s="74"/>
      <c r="CD1202" s="74"/>
      <c r="CE1202" s="74"/>
      <c r="CF1202" s="74"/>
      <c r="CG1202" s="74"/>
      <c r="CH1202" s="74"/>
      <c r="CI1202" s="74"/>
      <c r="CJ1202" s="74"/>
      <c r="CK1202" s="74"/>
      <c r="CL1202" s="74"/>
      <c r="CM1202" s="74"/>
      <c r="CN1202" s="74"/>
      <c r="CO1202" s="74"/>
      <c r="CP1202" s="74"/>
      <c r="CQ1202" s="74"/>
      <c r="CR1202" s="74"/>
      <c r="CS1202" s="74"/>
      <c r="CT1202" s="74"/>
      <c r="CU1202" s="74"/>
      <c r="CV1202" s="74"/>
      <c r="CW1202" s="74"/>
      <c r="CX1202" s="74"/>
      <c r="CY1202" s="74"/>
      <c r="CZ1202" s="74"/>
      <c r="DA1202" s="74"/>
      <c r="DB1202" s="74"/>
      <c r="DC1202" s="74"/>
      <c r="DD1202" s="74"/>
      <c r="DE1202" s="74"/>
      <c r="DF1202" s="74"/>
      <c r="DG1202" s="74"/>
      <c r="DH1202" s="74"/>
      <c r="DI1202" s="74"/>
      <c r="DJ1202" s="74"/>
      <c r="DK1202" s="74"/>
      <c r="DL1202" s="74"/>
      <c r="DM1202" s="74"/>
      <c r="DN1202" s="74"/>
      <c r="DO1202" s="74"/>
      <c r="DP1202" s="74"/>
      <c r="DQ1202" s="74"/>
      <c r="DR1202" s="74"/>
      <c r="DS1202" s="74"/>
      <c r="DT1202" s="74"/>
      <c r="DU1202" s="74"/>
      <c r="DV1202" s="74"/>
      <c r="DW1202" s="74"/>
      <c r="DX1202" s="74"/>
      <c r="DY1202" s="74"/>
      <c r="DZ1202" s="74"/>
      <c r="EA1202" s="74"/>
      <c r="EB1202" s="74"/>
      <c r="EC1202" s="74"/>
      <c r="ED1202" s="74"/>
      <c r="EE1202" s="74"/>
      <c r="EF1202" s="74"/>
      <c r="EG1202" s="74"/>
      <c r="EH1202" s="74"/>
      <c r="EI1202" s="74"/>
      <c r="EJ1202" s="74"/>
      <c r="EK1202" s="74"/>
      <c r="EL1202" s="74"/>
      <c r="EM1202" s="74"/>
      <c r="EN1202" s="74"/>
      <c r="EO1202" s="74"/>
      <c r="EP1202" s="74"/>
      <c r="EQ1202" s="74"/>
      <c r="ER1202" s="74"/>
      <c r="ES1202" s="74"/>
      <c r="ET1202" s="74"/>
      <c r="EU1202" s="74"/>
      <c r="EV1202" s="74"/>
      <c r="EW1202" s="74"/>
      <c r="EX1202" s="74"/>
      <c r="EY1202" s="74"/>
      <c r="EZ1202" s="74"/>
      <c r="FA1202" s="74"/>
    </row>
    <row r="1203" spans="1:157" ht="31.5">
      <c r="B1203" s="154" t="s">
        <v>1625</v>
      </c>
      <c r="C1203" s="290" t="s">
        <v>1744</v>
      </c>
      <c r="D1203" s="180" t="s">
        <v>1185</v>
      </c>
      <c r="E1203" s="175" t="s">
        <v>21</v>
      </c>
      <c r="F1203" s="202"/>
      <c r="G1203" s="174"/>
      <c r="H1203" s="178">
        <f>SUM(H1204:H1208)</f>
        <v>20.986000000000001</v>
      </c>
    </row>
    <row r="1204" spans="1:157">
      <c r="B1204" s="291" t="s">
        <v>2426</v>
      </c>
      <c r="C1204" s="292" t="s">
        <v>1247</v>
      </c>
      <c r="D1204" s="95" t="s">
        <v>1246</v>
      </c>
      <c r="E1204" s="261" t="s">
        <v>261</v>
      </c>
      <c r="F1204" s="223">
        <v>0.2</v>
      </c>
      <c r="G1204" s="95">
        <v>12.91</v>
      </c>
      <c r="H1204" s="268">
        <f>F1204*G1204</f>
        <v>2.5820000000000003</v>
      </c>
    </row>
    <row r="1205" spans="1:157">
      <c r="B1205" s="291" t="s">
        <v>2427</v>
      </c>
      <c r="C1205" s="292" t="s">
        <v>745</v>
      </c>
      <c r="D1205" s="95" t="s">
        <v>266</v>
      </c>
      <c r="E1205" s="261" t="s">
        <v>261</v>
      </c>
      <c r="F1205" s="223">
        <v>0.2</v>
      </c>
      <c r="G1205" s="95">
        <v>15.72</v>
      </c>
      <c r="H1205" s="268">
        <f>F1205*G1205</f>
        <v>3.1440000000000001</v>
      </c>
    </row>
    <row r="1206" spans="1:157">
      <c r="B1206" s="291" t="s">
        <v>2428</v>
      </c>
      <c r="C1206" s="292" t="s">
        <v>1780</v>
      </c>
      <c r="D1206" s="95" t="s">
        <v>1270</v>
      </c>
      <c r="E1206" s="261" t="s">
        <v>21</v>
      </c>
      <c r="F1206" s="223">
        <v>1</v>
      </c>
      <c r="G1206" s="95">
        <v>6.45</v>
      </c>
      <c r="H1206" s="268">
        <f>F1206*G1206</f>
        <v>6.45</v>
      </c>
    </row>
    <row r="1207" spans="1:157">
      <c r="B1207" s="291" t="s">
        <v>2429</v>
      </c>
      <c r="C1207" s="292" t="s">
        <v>1783</v>
      </c>
      <c r="D1207" s="95" t="s">
        <v>1273</v>
      </c>
      <c r="E1207" s="261" t="s">
        <v>21</v>
      </c>
      <c r="F1207" s="223">
        <v>1</v>
      </c>
      <c r="G1207" s="95">
        <v>2.4300000000000002</v>
      </c>
      <c r="H1207" s="268">
        <f>F1207*G1207</f>
        <v>2.4300000000000002</v>
      </c>
    </row>
    <row r="1208" spans="1:157" ht="15.75" thickBot="1">
      <c r="B1208" s="291" t="s">
        <v>2430</v>
      </c>
      <c r="C1208" s="293" t="s">
        <v>1784</v>
      </c>
      <c r="D1208" s="121" t="s">
        <v>1274</v>
      </c>
      <c r="E1208" s="265" t="s">
        <v>21</v>
      </c>
      <c r="F1208" s="224">
        <v>1</v>
      </c>
      <c r="G1208" s="121">
        <v>6.38</v>
      </c>
      <c r="H1208" s="269">
        <f>F1208*G1208</f>
        <v>6.38</v>
      </c>
    </row>
    <row r="1209" spans="1:157" s="172" customFormat="1" ht="15.75" thickBot="1">
      <c r="A1209" s="165"/>
      <c r="B1209" s="198"/>
      <c r="C1209" s="172" t="s">
        <v>907</v>
      </c>
      <c r="E1209" s="198"/>
      <c r="I1209" s="74"/>
      <c r="J1209" s="74"/>
      <c r="K1209" s="74"/>
      <c r="L1209" s="74"/>
      <c r="M1209" s="74"/>
      <c r="N1209" s="74"/>
      <c r="O1209" s="74"/>
      <c r="P1209" s="74"/>
      <c r="Q1209" s="74"/>
      <c r="R1209" s="74"/>
      <c r="S1209" s="74"/>
      <c r="T1209" s="74"/>
      <c r="U1209" s="74"/>
      <c r="V1209" s="74"/>
      <c r="W1209" s="74"/>
      <c r="X1209" s="74"/>
      <c r="Y1209" s="74"/>
      <c r="Z1209" s="74"/>
      <c r="AA1209" s="74"/>
      <c r="AB1209" s="74"/>
      <c r="AC1209" s="74"/>
      <c r="AD1209" s="74"/>
      <c r="AE1209" s="74"/>
      <c r="AF1209" s="74"/>
      <c r="AG1209" s="74"/>
      <c r="AH1209" s="74"/>
      <c r="AI1209" s="74"/>
      <c r="AJ1209" s="74"/>
      <c r="AK1209" s="74"/>
      <c r="AL1209" s="74"/>
      <c r="AM1209" s="74"/>
      <c r="AN1209" s="74"/>
      <c r="AO1209" s="74"/>
      <c r="AP1209" s="74"/>
      <c r="AQ1209" s="74"/>
      <c r="AR1209" s="74"/>
      <c r="AS1209" s="74"/>
      <c r="AT1209" s="74"/>
      <c r="AU1209" s="74"/>
      <c r="AV1209" s="74"/>
      <c r="AW1209" s="74"/>
      <c r="AX1209" s="74"/>
      <c r="AY1209" s="74"/>
      <c r="AZ1209" s="74"/>
      <c r="BA1209" s="74"/>
      <c r="BB1209" s="74"/>
      <c r="BC1209" s="74"/>
      <c r="BD1209" s="74"/>
      <c r="BE1209" s="74"/>
      <c r="BF1209" s="74"/>
      <c r="BG1209" s="74"/>
      <c r="BH1209" s="74"/>
      <c r="BI1209" s="74"/>
      <c r="BJ1209" s="74"/>
      <c r="BK1209" s="74"/>
      <c r="BL1209" s="74"/>
      <c r="BM1209" s="74"/>
      <c r="BN1209" s="74"/>
      <c r="BO1209" s="74"/>
      <c r="BP1209" s="74"/>
      <c r="BQ1209" s="74"/>
      <c r="BR1209" s="74"/>
      <c r="BS1209" s="74"/>
      <c r="BT1209" s="74"/>
      <c r="BU1209" s="74"/>
      <c r="BV1209" s="74"/>
      <c r="BW1209" s="74"/>
      <c r="BX1209" s="74"/>
      <c r="BY1209" s="74"/>
      <c r="BZ1209" s="74"/>
      <c r="CA1209" s="74"/>
      <c r="CB1209" s="74"/>
      <c r="CC1209" s="74"/>
      <c r="CD1209" s="74"/>
      <c r="CE1209" s="74"/>
      <c r="CF1209" s="74"/>
      <c r="CG1209" s="74"/>
      <c r="CH1209" s="74"/>
      <c r="CI1209" s="74"/>
      <c r="CJ1209" s="74"/>
      <c r="CK1209" s="74"/>
      <c r="CL1209" s="74"/>
      <c r="CM1209" s="74"/>
      <c r="CN1209" s="74"/>
      <c r="CO1209" s="74"/>
      <c r="CP1209" s="74"/>
      <c r="CQ1209" s="74"/>
      <c r="CR1209" s="74"/>
      <c r="CS1209" s="74"/>
      <c r="CT1209" s="74"/>
      <c r="CU1209" s="74"/>
      <c r="CV1209" s="74"/>
      <c r="CW1209" s="74"/>
      <c r="CX1209" s="74"/>
      <c r="CY1209" s="74"/>
      <c r="CZ1209" s="74"/>
      <c r="DA1209" s="74"/>
      <c r="DB1209" s="74"/>
      <c r="DC1209" s="74"/>
      <c r="DD1209" s="74"/>
      <c r="DE1209" s="74"/>
      <c r="DF1209" s="74"/>
      <c r="DG1209" s="74"/>
      <c r="DH1209" s="74"/>
      <c r="DI1209" s="74"/>
      <c r="DJ1209" s="74"/>
      <c r="DK1209" s="74"/>
      <c r="DL1209" s="74"/>
      <c r="DM1209" s="74"/>
      <c r="DN1209" s="74"/>
      <c r="DO1209" s="74"/>
      <c r="DP1209" s="74"/>
      <c r="DQ1209" s="74"/>
      <c r="DR1209" s="74"/>
      <c r="DS1209" s="74"/>
      <c r="DT1209" s="74"/>
      <c r="DU1209" s="74"/>
      <c r="DV1209" s="74"/>
      <c r="DW1209" s="74"/>
      <c r="DX1209" s="74"/>
      <c r="DY1209" s="74"/>
      <c r="DZ1209" s="74"/>
      <c r="EA1209" s="74"/>
      <c r="EB1209" s="74"/>
      <c r="EC1209" s="74"/>
      <c r="ED1209" s="74"/>
      <c r="EE1209" s="74"/>
      <c r="EF1209" s="74"/>
      <c r="EG1209" s="74"/>
      <c r="EH1209" s="74"/>
      <c r="EI1209" s="74"/>
      <c r="EJ1209" s="74"/>
      <c r="EK1209" s="74"/>
      <c r="EL1209" s="74"/>
      <c r="EM1209" s="74"/>
      <c r="EN1209" s="74"/>
      <c r="EO1209" s="74"/>
      <c r="EP1209" s="74"/>
      <c r="EQ1209" s="74"/>
      <c r="ER1209" s="74"/>
      <c r="ES1209" s="74"/>
      <c r="ET1209" s="74"/>
      <c r="EU1209" s="74"/>
      <c r="EV1209" s="74"/>
      <c r="EW1209" s="74"/>
      <c r="EX1209" s="74"/>
      <c r="EY1209" s="74"/>
      <c r="EZ1209" s="74"/>
      <c r="FA1209" s="74"/>
    </row>
    <row r="1210" spans="1:157" ht="31.5">
      <c r="B1210" s="154" t="s">
        <v>1626</v>
      </c>
      <c r="C1210" s="290" t="s">
        <v>1745</v>
      </c>
      <c r="D1210" s="180" t="s">
        <v>1186</v>
      </c>
      <c r="E1210" s="175" t="s">
        <v>21</v>
      </c>
      <c r="F1210" s="202"/>
      <c r="G1210" s="174"/>
      <c r="H1210" s="178">
        <f>SUM(H1211:H1215)</f>
        <v>29.986000000000001</v>
      </c>
    </row>
    <row r="1211" spans="1:157" ht="30">
      <c r="B1211" s="291" t="s">
        <v>2431</v>
      </c>
      <c r="C1211" s="292" t="s">
        <v>1247</v>
      </c>
      <c r="D1211" s="95" t="s">
        <v>1246</v>
      </c>
      <c r="E1211" s="261" t="s">
        <v>261</v>
      </c>
      <c r="F1211" s="223">
        <v>0.2</v>
      </c>
      <c r="G1211" s="95">
        <v>12.91</v>
      </c>
      <c r="H1211" s="268">
        <f>F1211*G1211</f>
        <v>2.5820000000000003</v>
      </c>
    </row>
    <row r="1212" spans="1:157" ht="30">
      <c r="B1212" s="291" t="s">
        <v>2432</v>
      </c>
      <c r="C1212" s="292" t="s">
        <v>745</v>
      </c>
      <c r="D1212" s="95" t="s">
        <v>266</v>
      </c>
      <c r="E1212" s="261" t="s">
        <v>261</v>
      </c>
      <c r="F1212" s="223">
        <v>0.2</v>
      </c>
      <c r="G1212" s="95">
        <v>15.72</v>
      </c>
      <c r="H1212" s="268">
        <f>F1212*G1212</f>
        <v>3.1440000000000001</v>
      </c>
    </row>
    <row r="1213" spans="1:157" ht="30">
      <c r="B1213" s="291" t="s">
        <v>2433</v>
      </c>
      <c r="C1213" s="292" t="s">
        <v>1780</v>
      </c>
      <c r="D1213" s="95" t="s">
        <v>1270</v>
      </c>
      <c r="E1213" s="261" t="s">
        <v>21</v>
      </c>
      <c r="F1213" s="223">
        <v>1</v>
      </c>
      <c r="G1213" s="95">
        <v>6.45</v>
      </c>
      <c r="H1213" s="268">
        <f>F1213*G1213</f>
        <v>6.45</v>
      </c>
    </row>
    <row r="1214" spans="1:157" ht="30">
      <c r="B1214" s="291" t="s">
        <v>2434</v>
      </c>
      <c r="C1214" s="292" t="s">
        <v>1783</v>
      </c>
      <c r="D1214" s="95" t="s">
        <v>1273</v>
      </c>
      <c r="E1214" s="261" t="s">
        <v>21</v>
      </c>
      <c r="F1214" s="223">
        <v>1</v>
      </c>
      <c r="G1214" s="95">
        <v>6.38</v>
      </c>
      <c r="H1214" s="268">
        <f>F1214*G1214</f>
        <v>6.38</v>
      </c>
    </row>
    <row r="1215" spans="1:157" ht="30.75" thickBot="1">
      <c r="B1215" s="291" t="s">
        <v>2435</v>
      </c>
      <c r="C1215" s="293" t="s">
        <v>1785</v>
      </c>
      <c r="D1215" s="121" t="s">
        <v>1275</v>
      </c>
      <c r="E1215" s="265" t="s">
        <v>21</v>
      </c>
      <c r="F1215" s="224">
        <v>1</v>
      </c>
      <c r="G1215" s="121">
        <v>11.43</v>
      </c>
      <c r="H1215" s="269">
        <f>F1215*G1215</f>
        <v>11.43</v>
      </c>
    </row>
    <row r="1216" spans="1:157" s="172" customFormat="1" ht="15.75" thickBot="1">
      <c r="A1216" s="165"/>
      <c r="B1216" s="198"/>
      <c r="C1216" s="172" t="s">
        <v>907</v>
      </c>
      <c r="E1216" s="198"/>
      <c r="I1216" s="74"/>
      <c r="J1216" s="74"/>
      <c r="K1216" s="74"/>
      <c r="L1216" s="74"/>
      <c r="M1216" s="74"/>
      <c r="N1216" s="74"/>
      <c r="O1216" s="74"/>
      <c r="P1216" s="74"/>
      <c r="Q1216" s="74"/>
      <c r="R1216" s="74"/>
      <c r="S1216" s="74"/>
      <c r="T1216" s="74"/>
      <c r="U1216" s="74"/>
      <c r="V1216" s="74"/>
      <c r="W1216" s="74"/>
      <c r="X1216" s="74"/>
      <c r="Y1216" s="74"/>
      <c r="Z1216" s="74"/>
      <c r="AA1216" s="74"/>
      <c r="AB1216" s="74"/>
      <c r="AC1216" s="74"/>
      <c r="AD1216" s="74"/>
      <c r="AE1216" s="74"/>
      <c r="AF1216" s="74"/>
      <c r="AG1216" s="74"/>
      <c r="AH1216" s="74"/>
      <c r="AI1216" s="74"/>
      <c r="AJ1216" s="74"/>
      <c r="AK1216" s="74"/>
      <c r="AL1216" s="74"/>
      <c r="AM1216" s="74"/>
      <c r="AN1216" s="74"/>
      <c r="AO1216" s="74"/>
      <c r="AP1216" s="74"/>
      <c r="AQ1216" s="74"/>
      <c r="AR1216" s="74"/>
      <c r="AS1216" s="74"/>
      <c r="AT1216" s="74"/>
      <c r="AU1216" s="74"/>
      <c r="AV1216" s="74"/>
      <c r="AW1216" s="74"/>
      <c r="AX1216" s="74"/>
      <c r="AY1216" s="74"/>
      <c r="AZ1216" s="74"/>
      <c r="BA1216" s="74"/>
      <c r="BB1216" s="74"/>
      <c r="BC1216" s="74"/>
      <c r="BD1216" s="74"/>
      <c r="BE1216" s="74"/>
      <c r="BF1216" s="74"/>
      <c r="BG1216" s="74"/>
      <c r="BH1216" s="74"/>
      <c r="BI1216" s="74"/>
      <c r="BJ1216" s="74"/>
      <c r="BK1216" s="74"/>
      <c r="BL1216" s="74"/>
      <c r="BM1216" s="74"/>
      <c r="BN1216" s="74"/>
      <c r="BO1216" s="74"/>
      <c r="BP1216" s="74"/>
      <c r="BQ1216" s="74"/>
      <c r="BR1216" s="74"/>
      <c r="BS1216" s="74"/>
      <c r="BT1216" s="74"/>
      <c r="BU1216" s="74"/>
      <c r="BV1216" s="74"/>
      <c r="BW1216" s="74"/>
      <c r="BX1216" s="74"/>
      <c r="BY1216" s="74"/>
      <c r="BZ1216" s="74"/>
      <c r="CA1216" s="74"/>
      <c r="CB1216" s="74"/>
      <c r="CC1216" s="74"/>
      <c r="CD1216" s="74"/>
      <c r="CE1216" s="74"/>
      <c r="CF1216" s="74"/>
      <c r="CG1216" s="74"/>
      <c r="CH1216" s="74"/>
      <c r="CI1216" s="74"/>
      <c r="CJ1216" s="74"/>
      <c r="CK1216" s="74"/>
      <c r="CL1216" s="74"/>
      <c r="CM1216" s="74"/>
      <c r="CN1216" s="74"/>
      <c r="CO1216" s="74"/>
      <c r="CP1216" s="74"/>
      <c r="CQ1216" s="74"/>
      <c r="CR1216" s="74"/>
      <c r="CS1216" s="74"/>
      <c r="CT1216" s="74"/>
      <c r="CU1216" s="74"/>
      <c r="CV1216" s="74"/>
      <c r="CW1216" s="74"/>
      <c r="CX1216" s="74"/>
      <c r="CY1216" s="74"/>
      <c r="CZ1216" s="74"/>
      <c r="DA1216" s="74"/>
      <c r="DB1216" s="74"/>
      <c r="DC1216" s="74"/>
      <c r="DD1216" s="74"/>
      <c r="DE1216" s="74"/>
      <c r="DF1216" s="74"/>
      <c r="DG1216" s="74"/>
      <c r="DH1216" s="74"/>
      <c r="DI1216" s="74"/>
      <c r="DJ1216" s="74"/>
      <c r="DK1216" s="74"/>
      <c r="DL1216" s="74"/>
      <c r="DM1216" s="74"/>
      <c r="DN1216" s="74"/>
      <c r="DO1216" s="74"/>
      <c r="DP1216" s="74"/>
      <c r="DQ1216" s="74"/>
      <c r="DR1216" s="74"/>
      <c r="DS1216" s="74"/>
      <c r="DT1216" s="74"/>
      <c r="DU1216" s="74"/>
      <c r="DV1216" s="74"/>
      <c r="DW1216" s="74"/>
      <c r="DX1216" s="74"/>
      <c r="DY1216" s="74"/>
      <c r="DZ1216" s="74"/>
      <c r="EA1216" s="74"/>
      <c r="EB1216" s="74"/>
      <c r="EC1216" s="74"/>
      <c r="ED1216" s="74"/>
      <c r="EE1216" s="74"/>
      <c r="EF1216" s="74"/>
      <c r="EG1216" s="74"/>
      <c r="EH1216" s="74"/>
      <c r="EI1216" s="74"/>
      <c r="EJ1216" s="74"/>
      <c r="EK1216" s="74"/>
      <c r="EL1216" s="74"/>
      <c r="EM1216" s="74"/>
      <c r="EN1216" s="74"/>
      <c r="EO1216" s="74"/>
      <c r="EP1216" s="74"/>
      <c r="EQ1216" s="74"/>
      <c r="ER1216" s="74"/>
      <c r="ES1216" s="74"/>
      <c r="ET1216" s="74"/>
      <c r="EU1216" s="74"/>
      <c r="EV1216" s="74"/>
      <c r="EW1216" s="74"/>
      <c r="EX1216" s="74"/>
      <c r="EY1216" s="74"/>
      <c r="EZ1216" s="74"/>
      <c r="FA1216" s="74"/>
    </row>
    <row r="1217" spans="1:157" ht="31.5">
      <c r="B1217" s="154" t="s">
        <v>1627</v>
      </c>
      <c r="C1217" s="290" t="s">
        <v>1746</v>
      </c>
      <c r="D1217" s="180" t="s">
        <v>1187</v>
      </c>
      <c r="E1217" s="175" t="s">
        <v>21</v>
      </c>
      <c r="F1217" s="202"/>
      <c r="G1217" s="174"/>
      <c r="H1217" s="178">
        <f>SUM(H1218:H1222)</f>
        <v>33.746000000000002</v>
      </c>
    </row>
    <row r="1218" spans="1:157" ht="30">
      <c r="B1218" s="291" t="s">
        <v>2436</v>
      </c>
      <c r="C1218" s="292" t="s">
        <v>1247</v>
      </c>
      <c r="D1218" s="95" t="s">
        <v>1246</v>
      </c>
      <c r="E1218" s="261" t="s">
        <v>261</v>
      </c>
      <c r="F1218" s="223">
        <v>0.2</v>
      </c>
      <c r="G1218" s="95">
        <v>12.91</v>
      </c>
      <c r="H1218" s="268">
        <f>F1218*G1218</f>
        <v>2.5820000000000003</v>
      </c>
    </row>
    <row r="1219" spans="1:157" ht="30">
      <c r="B1219" s="291" t="s">
        <v>2437</v>
      </c>
      <c r="C1219" s="292" t="s">
        <v>745</v>
      </c>
      <c r="D1219" s="95" t="s">
        <v>266</v>
      </c>
      <c r="E1219" s="261" t="s">
        <v>261</v>
      </c>
      <c r="F1219" s="223">
        <v>0.2</v>
      </c>
      <c r="G1219" s="95">
        <v>15.72</v>
      </c>
      <c r="H1219" s="268">
        <f>F1219*G1219</f>
        <v>3.1440000000000001</v>
      </c>
    </row>
    <row r="1220" spans="1:157" ht="30">
      <c r="B1220" s="291" t="s">
        <v>2438</v>
      </c>
      <c r="C1220" s="292" t="s">
        <v>1780</v>
      </c>
      <c r="D1220" s="95" t="s">
        <v>1270</v>
      </c>
      <c r="E1220" s="261" t="s">
        <v>21</v>
      </c>
      <c r="F1220" s="223">
        <v>1</v>
      </c>
      <c r="G1220" s="95">
        <v>6.45</v>
      </c>
      <c r="H1220" s="268">
        <f>F1220*G1220</f>
        <v>6.45</v>
      </c>
    </row>
    <row r="1221" spans="1:157" ht="30">
      <c r="B1221" s="291" t="s">
        <v>2439</v>
      </c>
      <c r="C1221" s="292" t="s">
        <v>1783</v>
      </c>
      <c r="D1221" s="95" t="s">
        <v>1273</v>
      </c>
      <c r="E1221" s="261" t="s">
        <v>21</v>
      </c>
      <c r="F1221" s="223">
        <v>1</v>
      </c>
      <c r="G1221" s="95">
        <v>2.4300000000000002</v>
      </c>
      <c r="H1221" s="268">
        <f>F1221*G1221</f>
        <v>2.4300000000000002</v>
      </c>
    </row>
    <row r="1222" spans="1:157" ht="30.75" thickBot="1">
      <c r="B1222" s="291" t="s">
        <v>2440</v>
      </c>
      <c r="C1222" s="293" t="s">
        <v>1784</v>
      </c>
      <c r="D1222" s="121" t="s">
        <v>1274</v>
      </c>
      <c r="E1222" s="265" t="s">
        <v>21</v>
      </c>
      <c r="F1222" s="224">
        <v>3</v>
      </c>
      <c r="G1222" s="121">
        <v>6.38</v>
      </c>
      <c r="H1222" s="269">
        <f>F1222*G1222</f>
        <v>19.14</v>
      </c>
    </row>
    <row r="1223" spans="1:157" s="172" customFormat="1" ht="15.75" thickBot="1">
      <c r="A1223" s="165"/>
      <c r="B1223" s="166"/>
      <c r="C1223" s="197" t="s">
        <v>907</v>
      </c>
      <c r="D1223" s="168"/>
      <c r="E1223" s="197"/>
      <c r="F1223" s="266"/>
      <c r="G1223" s="168"/>
      <c r="H1223" s="197"/>
      <c r="I1223" s="74"/>
      <c r="J1223" s="74"/>
      <c r="K1223" s="74"/>
      <c r="L1223" s="74"/>
      <c r="M1223" s="74"/>
      <c r="N1223" s="74"/>
      <c r="O1223" s="74"/>
      <c r="P1223" s="74"/>
      <c r="Q1223" s="74"/>
      <c r="R1223" s="74"/>
      <c r="S1223" s="74"/>
      <c r="T1223" s="74"/>
      <c r="U1223" s="74"/>
      <c r="V1223" s="74"/>
      <c r="W1223" s="74"/>
      <c r="X1223" s="74"/>
      <c r="Y1223" s="74"/>
      <c r="Z1223" s="74"/>
      <c r="AA1223" s="74"/>
      <c r="AB1223" s="74"/>
      <c r="AC1223" s="74"/>
      <c r="AD1223" s="74"/>
      <c r="AE1223" s="74"/>
      <c r="AF1223" s="74"/>
      <c r="AG1223" s="74"/>
      <c r="AH1223" s="74"/>
      <c r="AI1223" s="74"/>
      <c r="AJ1223" s="74"/>
      <c r="AK1223" s="74"/>
      <c r="AL1223" s="74"/>
      <c r="AM1223" s="74"/>
      <c r="AN1223" s="74"/>
      <c r="AO1223" s="74"/>
      <c r="AP1223" s="74"/>
      <c r="AQ1223" s="74"/>
      <c r="AR1223" s="74"/>
      <c r="AS1223" s="74"/>
      <c r="AT1223" s="74"/>
      <c r="AU1223" s="74"/>
      <c r="AV1223" s="74"/>
      <c r="AW1223" s="74"/>
      <c r="AX1223" s="74"/>
      <c r="AY1223" s="74"/>
      <c r="AZ1223" s="74"/>
      <c r="BA1223" s="74"/>
      <c r="BB1223" s="74"/>
      <c r="BC1223" s="74"/>
      <c r="BD1223" s="74"/>
      <c r="BE1223" s="74"/>
      <c r="BF1223" s="74"/>
      <c r="BG1223" s="74"/>
      <c r="BH1223" s="74"/>
      <c r="BI1223" s="74"/>
      <c r="BJ1223" s="74"/>
      <c r="BK1223" s="74"/>
      <c r="BL1223" s="74"/>
      <c r="BM1223" s="74"/>
      <c r="BN1223" s="74"/>
      <c r="BO1223" s="74"/>
      <c r="BP1223" s="74"/>
      <c r="BQ1223" s="74"/>
      <c r="BR1223" s="74"/>
      <c r="BS1223" s="74"/>
      <c r="BT1223" s="74"/>
      <c r="BU1223" s="74"/>
      <c r="BV1223" s="74"/>
      <c r="BW1223" s="74"/>
      <c r="BX1223" s="74"/>
      <c r="BY1223" s="74"/>
      <c r="BZ1223" s="74"/>
      <c r="CA1223" s="74"/>
      <c r="CB1223" s="74"/>
      <c r="CC1223" s="74"/>
      <c r="CD1223" s="74"/>
      <c r="CE1223" s="74"/>
      <c r="CF1223" s="74"/>
      <c r="CG1223" s="74"/>
      <c r="CH1223" s="74"/>
      <c r="CI1223" s="74"/>
      <c r="CJ1223" s="74"/>
      <c r="CK1223" s="74"/>
      <c r="CL1223" s="74"/>
      <c r="CM1223" s="74"/>
      <c r="CN1223" s="74"/>
      <c r="CO1223" s="74"/>
      <c r="CP1223" s="74"/>
      <c r="CQ1223" s="74"/>
      <c r="CR1223" s="74"/>
      <c r="CS1223" s="74"/>
      <c r="CT1223" s="74"/>
      <c r="CU1223" s="74"/>
      <c r="CV1223" s="74"/>
      <c r="CW1223" s="74"/>
      <c r="CX1223" s="74"/>
      <c r="CY1223" s="74"/>
      <c r="CZ1223" s="74"/>
      <c r="DA1223" s="74"/>
      <c r="DB1223" s="74"/>
      <c r="DC1223" s="74"/>
      <c r="DD1223" s="74"/>
      <c r="DE1223" s="74"/>
      <c r="DF1223" s="74"/>
      <c r="DG1223" s="74"/>
      <c r="DH1223" s="74"/>
      <c r="DI1223" s="74"/>
      <c r="DJ1223" s="74"/>
      <c r="DK1223" s="74"/>
      <c r="DL1223" s="74"/>
      <c r="DM1223" s="74"/>
      <c r="DN1223" s="74"/>
      <c r="DO1223" s="74"/>
      <c r="DP1223" s="74"/>
      <c r="DQ1223" s="74"/>
      <c r="DR1223" s="74"/>
      <c r="DS1223" s="74"/>
      <c r="DT1223" s="74"/>
      <c r="DU1223" s="74"/>
      <c r="DV1223" s="74"/>
      <c r="DW1223" s="74"/>
      <c r="DX1223" s="74"/>
      <c r="DY1223" s="74"/>
      <c r="DZ1223" s="74"/>
      <c r="EA1223" s="74"/>
      <c r="EB1223" s="74"/>
      <c r="EC1223" s="74"/>
      <c r="ED1223" s="74"/>
      <c r="EE1223" s="74"/>
      <c r="EF1223" s="74"/>
      <c r="EG1223" s="74"/>
      <c r="EH1223" s="74"/>
      <c r="EI1223" s="74"/>
      <c r="EJ1223" s="74"/>
      <c r="EK1223" s="74"/>
      <c r="EL1223" s="74"/>
      <c r="EM1223" s="74"/>
      <c r="EN1223" s="74"/>
      <c r="EO1223" s="74"/>
      <c r="EP1223" s="74"/>
      <c r="EQ1223" s="74"/>
      <c r="ER1223" s="74"/>
      <c r="ES1223" s="74"/>
      <c r="ET1223" s="74"/>
      <c r="EU1223" s="74"/>
      <c r="EV1223" s="74"/>
      <c r="EW1223" s="74"/>
      <c r="EX1223" s="74"/>
      <c r="EY1223" s="74"/>
      <c r="EZ1223" s="74"/>
      <c r="FA1223" s="74"/>
    </row>
    <row r="1224" spans="1:157" ht="31.5">
      <c r="B1224" s="154" t="s">
        <v>1628</v>
      </c>
      <c r="C1224" s="179" t="s">
        <v>1276</v>
      </c>
      <c r="D1224" s="180" t="s">
        <v>1188</v>
      </c>
      <c r="E1224" s="175" t="s">
        <v>30</v>
      </c>
      <c r="F1224" s="202"/>
      <c r="G1224" s="174"/>
      <c r="H1224" s="178">
        <f>SUM(H1225:H1228)</f>
        <v>2.9261099999999995</v>
      </c>
    </row>
    <row r="1225" spans="1:157">
      <c r="B1225" s="161" t="s">
        <v>2441</v>
      </c>
      <c r="C1225" s="274" t="s">
        <v>1247</v>
      </c>
      <c r="D1225" s="95" t="s">
        <v>1246</v>
      </c>
      <c r="E1225" s="261" t="s">
        <v>261</v>
      </c>
      <c r="F1225" s="223">
        <v>0.03</v>
      </c>
      <c r="G1225" s="95">
        <v>12.91</v>
      </c>
      <c r="H1225" s="268">
        <f>F1225*G1225</f>
        <v>0.38729999999999998</v>
      </c>
    </row>
    <row r="1226" spans="1:157">
      <c r="B1226" s="161" t="s">
        <v>2442</v>
      </c>
      <c r="C1226" s="274" t="s">
        <v>745</v>
      </c>
      <c r="D1226" s="95" t="s">
        <v>266</v>
      </c>
      <c r="E1226" s="261" t="s">
        <v>261</v>
      </c>
      <c r="F1226" s="223">
        <v>0.03</v>
      </c>
      <c r="G1226" s="95">
        <v>15.72</v>
      </c>
      <c r="H1226" s="268">
        <f>F1226*G1226</f>
        <v>0.47160000000000002</v>
      </c>
    </row>
    <row r="1227" spans="1:157" ht="30">
      <c r="B1227" s="161" t="s">
        <v>2443</v>
      </c>
      <c r="C1227" s="274" t="s">
        <v>1277</v>
      </c>
      <c r="D1227" s="95" t="s">
        <v>1278</v>
      </c>
      <c r="E1227" s="261" t="s">
        <v>30</v>
      </c>
      <c r="F1227" s="223">
        <v>1.19</v>
      </c>
      <c r="G1227" s="95">
        <v>1.71</v>
      </c>
      <c r="H1227" s="268">
        <f>F1227*G1227</f>
        <v>2.0348999999999999</v>
      </c>
    </row>
    <row r="1228" spans="1:157" ht="15.75" thickBot="1">
      <c r="B1228" s="161" t="s">
        <v>2444</v>
      </c>
      <c r="C1228" s="280" t="s">
        <v>1279</v>
      </c>
      <c r="D1228" s="121" t="s">
        <v>1280</v>
      </c>
      <c r="E1228" s="265" t="s">
        <v>21</v>
      </c>
      <c r="F1228" s="224">
        <v>8.9999999999999993E-3</v>
      </c>
      <c r="G1228" s="121">
        <v>3.59</v>
      </c>
      <c r="H1228" s="269">
        <f>F1228*G1228</f>
        <v>3.2309999999999998E-2</v>
      </c>
    </row>
    <row r="1229" spans="1:157" s="172" customFormat="1" ht="15.75" thickBot="1">
      <c r="A1229" s="165"/>
      <c r="B1229" s="166"/>
      <c r="C1229" s="197" t="s">
        <v>907</v>
      </c>
      <c r="D1229" s="168"/>
      <c r="E1229" s="197"/>
      <c r="F1229" s="266"/>
      <c r="G1229" s="168"/>
      <c r="H1229" s="197"/>
      <c r="I1229" s="74"/>
      <c r="J1229" s="74"/>
      <c r="K1229" s="74"/>
      <c r="L1229" s="74"/>
      <c r="M1229" s="74"/>
      <c r="N1229" s="74"/>
      <c r="O1229" s="74"/>
      <c r="P1229" s="74"/>
      <c r="Q1229" s="74"/>
      <c r="R1229" s="74"/>
      <c r="S1229" s="74"/>
      <c r="T1229" s="74"/>
      <c r="U1229" s="74"/>
      <c r="V1229" s="74"/>
      <c r="W1229" s="74"/>
      <c r="X1229" s="74"/>
      <c r="Y1229" s="74"/>
      <c r="Z1229" s="74"/>
      <c r="AA1229" s="74"/>
      <c r="AB1229" s="74"/>
      <c r="AC1229" s="74"/>
      <c r="AD1229" s="74"/>
      <c r="AE1229" s="74"/>
      <c r="AF1229" s="74"/>
      <c r="AG1229" s="74"/>
      <c r="AH1229" s="74"/>
      <c r="AI1229" s="74"/>
      <c r="AJ1229" s="74"/>
      <c r="AK1229" s="74"/>
      <c r="AL1229" s="74"/>
      <c r="AM1229" s="74"/>
      <c r="AN1229" s="74"/>
      <c r="AO1229" s="74"/>
      <c r="AP1229" s="74"/>
      <c r="AQ1229" s="74"/>
      <c r="AR1229" s="74"/>
      <c r="AS1229" s="74"/>
      <c r="AT1229" s="74"/>
      <c r="AU1229" s="74"/>
      <c r="AV1229" s="74"/>
      <c r="AW1229" s="74"/>
      <c r="AX1229" s="74"/>
      <c r="AY1229" s="74"/>
      <c r="AZ1229" s="74"/>
      <c r="BA1229" s="74"/>
      <c r="BB1229" s="74"/>
      <c r="BC1229" s="74"/>
      <c r="BD1229" s="74"/>
      <c r="BE1229" s="74"/>
      <c r="BF1229" s="74"/>
      <c r="BG1229" s="74"/>
      <c r="BH1229" s="74"/>
      <c r="BI1229" s="74"/>
      <c r="BJ1229" s="74"/>
      <c r="BK1229" s="74"/>
      <c r="BL1229" s="74"/>
      <c r="BM1229" s="74"/>
      <c r="BN1229" s="74"/>
      <c r="BO1229" s="74"/>
      <c r="BP1229" s="74"/>
      <c r="BQ1229" s="74"/>
      <c r="BR1229" s="74"/>
      <c r="BS1229" s="74"/>
      <c r="BT1229" s="74"/>
      <c r="BU1229" s="74"/>
      <c r="BV1229" s="74"/>
      <c r="BW1229" s="74"/>
      <c r="BX1229" s="74"/>
      <c r="BY1229" s="74"/>
      <c r="BZ1229" s="74"/>
      <c r="CA1229" s="74"/>
      <c r="CB1229" s="74"/>
      <c r="CC1229" s="74"/>
      <c r="CD1229" s="74"/>
      <c r="CE1229" s="74"/>
      <c r="CF1229" s="74"/>
      <c r="CG1229" s="74"/>
      <c r="CH1229" s="74"/>
      <c r="CI1229" s="74"/>
      <c r="CJ1229" s="74"/>
      <c r="CK1229" s="74"/>
      <c r="CL1229" s="74"/>
      <c r="CM1229" s="74"/>
      <c r="CN1229" s="74"/>
      <c r="CO1229" s="74"/>
      <c r="CP1229" s="74"/>
      <c r="CQ1229" s="74"/>
      <c r="CR1229" s="74"/>
      <c r="CS1229" s="74"/>
      <c r="CT1229" s="74"/>
      <c r="CU1229" s="74"/>
      <c r="CV1229" s="74"/>
      <c r="CW1229" s="74"/>
      <c r="CX1229" s="74"/>
      <c r="CY1229" s="74"/>
      <c r="CZ1229" s="74"/>
      <c r="DA1229" s="74"/>
      <c r="DB1229" s="74"/>
      <c r="DC1229" s="74"/>
      <c r="DD1229" s="74"/>
      <c r="DE1229" s="74"/>
      <c r="DF1229" s="74"/>
      <c r="DG1229" s="74"/>
      <c r="DH1229" s="74"/>
      <c r="DI1229" s="74"/>
      <c r="DJ1229" s="74"/>
      <c r="DK1229" s="74"/>
      <c r="DL1229" s="74"/>
      <c r="DM1229" s="74"/>
      <c r="DN1229" s="74"/>
      <c r="DO1229" s="74"/>
      <c r="DP1229" s="74"/>
      <c r="DQ1229" s="74"/>
      <c r="DR1229" s="74"/>
      <c r="DS1229" s="74"/>
      <c r="DT1229" s="74"/>
      <c r="DU1229" s="74"/>
      <c r="DV1229" s="74"/>
      <c r="DW1229" s="74"/>
      <c r="DX1229" s="74"/>
      <c r="DY1229" s="74"/>
      <c r="DZ1229" s="74"/>
      <c r="EA1229" s="74"/>
      <c r="EB1229" s="74"/>
      <c r="EC1229" s="74"/>
      <c r="ED1229" s="74"/>
      <c r="EE1229" s="74"/>
      <c r="EF1229" s="74"/>
      <c r="EG1229" s="74"/>
      <c r="EH1229" s="74"/>
      <c r="EI1229" s="74"/>
      <c r="EJ1229" s="74"/>
      <c r="EK1229" s="74"/>
      <c r="EL1229" s="74"/>
      <c r="EM1229" s="74"/>
      <c r="EN1229" s="74"/>
      <c r="EO1229" s="74"/>
      <c r="EP1229" s="74"/>
      <c r="EQ1229" s="74"/>
      <c r="ER1229" s="74"/>
      <c r="ES1229" s="74"/>
      <c r="ET1229" s="74"/>
      <c r="EU1229" s="74"/>
      <c r="EV1229" s="74"/>
      <c r="EW1229" s="74"/>
      <c r="EX1229" s="74"/>
      <c r="EY1229" s="74"/>
      <c r="EZ1229" s="74"/>
      <c r="FA1229" s="74"/>
    </row>
    <row r="1230" spans="1:157" ht="31.5">
      <c r="B1230" s="154" t="s">
        <v>1629</v>
      </c>
      <c r="C1230" s="179" t="s">
        <v>1281</v>
      </c>
      <c r="D1230" s="180" t="s">
        <v>1190</v>
      </c>
      <c r="E1230" s="175" t="s">
        <v>30</v>
      </c>
      <c r="F1230" s="202"/>
      <c r="G1230" s="174"/>
      <c r="H1230" s="178">
        <f>SUM(H1231:H1234)</f>
        <v>4.0930100000000005</v>
      </c>
    </row>
    <row r="1231" spans="1:157">
      <c r="B1231" s="161" t="s">
        <v>2445</v>
      </c>
      <c r="C1231" s="274" t="s">
        <v>1247</v>
      </c>
      <c r="D1231" s="95" t="s">
        <v>1246</v>
      </c>
      <c r="E1231" s="261" t="s">
        <v>261</v>
      </c>
      <c r="F1231" s="223">
        <v>0.04</v>
      </c>
      <c r="G1231" s="95">
        <v>12.91</v>
      </c>
      <c r="H1231" s="268">
        <f>F1231*G1231</f>
        <v>0.51639999999999997</v>
      </c>
    </row>
    <row r="1232" spans="1:157">
      <c r="B1232" s="161" t="s">
        <v>2446</v>
      </c>
      <c r="C1232" s="274" t="s">
        <v>745</v>
      </c>
      <c r="D1232" s="95" t="s">
        <v>266</v>
      </c>
      <c r="E1232" s="261" t="s">
        <v>261</v>
      </c>
      <c r="F1232" s="223">
        <v>0.04</v>
      </c>
      <c r="G1232" s="95">
        <v>15.72</v>
      </c>
      <c r="H1232" s="268">
        <f>F1232*G1232</f>
        <v>0.62880000000000003</v>
      </c>
    </row>
    <row r="1233" spans="1:157" ht="30">
      <c r="B1233" s="161" t="s">
        <v>2447</v>
      </c>
      <c r="C1233" s="274" t="s">
        <v>1282</v>
      </c>
      <c r="D1233" s="95" t="s">
        <v>1283</v>
      </c>
      <c r="E1233" s="261" t="s">
        <v>30</v>
      </c>
      <c r="F1233" s="223">
        <v>1.19</v>
      </c>
      <c r="G1233" s="95">
        <v>2.4500000000000002</v>
      </c>
      <c r="H1233" s="268">
        <f>F1233*G1233</f>
        <v>2.9155000000000002</v>
      </c>
    </row>
    <row r="1234" spans="1:157" ht="15.75" thickBot="1">
      <c r="B1234" s="161" t="s">
        <v>2448</v>
      </c>
      <c r="C1234" s="280" t="s">
        <v>1279</v>
      </c>
      <c r="D1234" s="121" t="s">
        <v>1280</v>
      </c>
      <c r="E1234" s="265" t="s">
        <v>21</v>
      </c>
      <c r="F1234" s="224">
        <v>8.9999999999999993E-3</v>
      </c>
      <c r="G1234" s="121">
        <v>3.59</v>
      </c>
      <c r="H1234" s="269">
        <f>F1234*G1234</f>
        <v>3.2309999999999998E-2</v>
      </c>
    </row>
    <row r="1235" spans="1:157" s="172" customFormat="1" ht="15.75" thickBot="1">
      <c r="A1235" s="165"/>
      <c r="B1235" s="166"/>
      <c r="C1235" s="197" t="s">
        <v>907</v>
      </c>
      <c r="D1235" s="168"/>
      <c r="E1235" s="197"/>
      <c r="F1235" s="266"/>
      <c r="G1235" s="168"/>
      <c r="H1235" s="197"/>
      <c r="I1235" s="74"/>
      <c r="J1235" s="74"/>
      <c r="K1235" s="74"/>
      <c r="L1235" s="74"/>
      <c r="M1235" s="74"/>
      <c r="N1235" s="74"/>
      <c r="O1235" s="74"/>
      <c r="P1235" s="74"/>
      <c r="Q1235" s="74"/>
      <c r="R1235" s="74"/>
      <c r="S1235" s="74"/>
      <c r="T1235" s="74"/>
      <c r="U1235" s="74"/>
      <c r="V1235" s="74"/>
      <c r="W1235" s="74"/>
      <c r="X1235" s="74"/>
      <c r="Y1235" s="74"/>
      <c r="Z1235" s="74"/>
      <c r="AA1235" s="74"/>
      <c r="AB1235" s="74"/>
      <c r="AC1235" s="74"/>
      <c r="AD1235" s="74"/>
      <c r="AE1235" s="74"/>
      <c r="AF1235" s="74"/>
      <c r="AG1235" s="74"/>
      <c r="AH1235" s="74"/>
      <c r="AI1235" s="74"/>
      <c r="AJ1235" s="74"/>
      <c r="AK1235" s="74"/>
      <c r="AL1235" s="74"/>
      <c r="AM1235" s="74"/>
      <c r="AN1235" s="74"/>
      <c r="AO1235" s="74"/>
      <c r="AP1235" s="74"/>
      <c r="AQ1235" s="74"/>
      <c r="AR1235" s="74"/>
      <c r="AS1235" s="74"/>
      <c r="AT1235" s="74"/>
      <c r="AU1235" s="74"/>
      <c r="AV1235" s="74"/>
      <c r="AW1235" s="74"/>
      <c r="AX1235" s="74"/>
      <c r="AY1235" s="74"/>
      <c r="AZ1235" s="74"/>
      <c r="BA1235" s="74"/>
      <c r="BB1235" s="74"/>
      <c r="BC1235" s="74"/>
      <c r="BD1235" s="74"/>
      <c r="BE1235" s="74"/>
      <c r="BF1235" s="74"/>
      <c r="BG1235" s="74"/>
      <c r="BH1235" s="74"/>
      <c r="BI1235" s="74"/>
      <c r="BJ1235" s="74"/>
      <c r="BK1235" s="74"/>
      <c r="BL1235" s="74"/>
      <c r="BM1235" s="74"/>
      <c r="BN1235" s="74"/>
      <c r="BO1235" s="74"/>
      <c r="BP1235" s="74"/>
      <c r="BQ1235" s="74"/>
      <c r="BR1235" s="74"/>
      <c r="BS1235" s="74"/>
      <c r="BT1235" s="74"/>
      <c r="BU1235" s="74"/>
      <c r="BV1235" s="74"/>
      <c r="BW1235" s="74"/>
      <c r="BX1235" s="74"/>
      <c r="BY1235" s="74"/>
      <c r="BZ1235" s="74"/>
      <c r="CA1235" s="74"/>
      <c r="CB1235" s="74"/>
      <c r="CC1235" s="74"/>
      <c r="CD1235" s="74"/>
      <c r="CE1235" s="74"/>
      <c r="CF1235" s="74"/>
      <c r="CG1235" s="74"/>
      <c r="CH1235" s="74"/>
      <c r="CI1235" s="74"/>
      <c r="CJ1235" s="74"/>
      <c r="CK1235" s="74"/>
      <c r="CL1235" s="74"/>
      <c r="CM1235" s="74"/>
      <c r="CN1235" s="74"/>
      <c r="CO1235" s="74"/>
      <c r="CP1235" s="74"/>
      <c r="CQ1235" s="74"/>
      <c r="CR1235" s="74"/>
      <c r="CS1235" s="74"/>
      <c r="CT1235" s="74"/>
      <c r="CU1235" s="74"/>
      <c r="CV1235" s="74"/>
      <c r="CW1235" s="74"/>
      <c r="CX1235" s="74"/>
      <c r="CY1235" s="74"/>
      <c r="CZ1235" s="74"/>
      <c r="DA1235" s="74"/>
      <c r="DB1235" s="74"/>
      <c r="DC1235" s="74"/>
      <c r="DD1235" s="74"/>
      <c r="DE1235" s="74"/>
      <c r="DF1235" s="74"/>
      <c r="DG1235" s="74"/>
      <c r="DH1235" s="74"/>
      <c r="DI1235" s="74"/>
      <c r="DJ1235" s="74"/>
      <c r="DK1235" s="74"/>
      <c r="DL1235" s="74"/>
      <c r="DM1235" s="74"/>
      <c r="DN1235" s="74"/>
      <c r="DO1235" s="74"/>
      <c r="DP1235" s="74"/>
      <c r="DQ1235" s="74"/>
      <c r="DR1235" s="74"/>
      <c r="DS1235" s="74"/>
      <c r="DT1235" s="74"/>
      <c r="DU1235" s="74"/>
      <c r="DV1235" s="74"/>
      <c r="DW1235" s="74"/>
      <c r="DX1235" s="74"/>
      <c r="DY1235" s="74"/>
      <c r="DZ1235" s="74"/>
      <c r="EA1235" s="74"/>
      <c r="EB1235" s="74"/>
      <c r="EC1235" s="74"/>
      <c r="ED1235" s="74"/>
      <c r="EE1235" s="74"/>
      <c r="EF1235" s="74"/>
      <c r="EG1235" s="74"/>
      <c r="EH1235" s="74"/>
      <c r="EI1235" s="74"/>
      <c r="EJ1235" s="74"/>
      <c r="EK1235" s="74"/>
      <c r="EL1235" s="74"/>
      <c r="EM1235" s="74"/>
      <c r="EN1235" s="74"/>
      <c r="EO1235" s="74"/>
      <c r="EP1235" s="74"/>
      <c r="EQ1235" s="74"/>
      <c r="ER1235" s="74"/>
      <c r="ES1235" s="74"/>
      <c r="ET1235" s="74"/>
      <c r="EU1235" s="74"/>
      <c r="EV1235" s="74"/>
      <c r="EW1235" s="74"/>
      <c r="EX1235" s="74"/>
      <c r="EY1235" s="74"/>
      <c r="EZ1235" s="74"/>
      <c r="FA1235" s="74"/>
    </row>
    <row r="1236" spans="1:157" ht="31.5">
      <c r="B1236" s="154" t="s">
        <v>1630</v>
      </c>
      <c r="C1236" s="179" t="s">
        <v>1284</v>
      </c>
      <c r="D1236" s="180" t="s">
        <v>1191</v>
      </c>
      <c r="E1236" s="175" t="s">
        <v>30</v>
      </c>
      <c r="F1236" s="202"/>
      <c r="G1236" s="174"/>
      <c r="H1236" s="178">
        <f>SUM(H1237:H1240)</f>
        <v>5.9954699999999992</v>
      </c>
    </row>
    <row r="1237" spans="1:157">
      <c r="B1237" s="161" t="s">
        <v>2449</v>
      </c>
      <c r="C1237" s="274" t="s">
        <v>1247</v>
      </c>
      <c r="D1237" s="95" t="s">
        <v>1246</v>
      </c>
      <c r="E1237" s="261" t="s">
        <v>261</v>
      </c>
      <c r="F1237" s="223">
        <v>5.1999999999999998E-2</v>
      </c>
      <c r="G1237" s="95">
        <v>12.91</v>
      </c>
      <c r="H1237" s="268">
        <f>F1237*G1237</f>
        <v>0.67132000000000003</v>
      </c>
    </row>
    <row r="1238" spans="1:157">
      <c r="B1238" s="161" t="s">
        <v>2450</v>
      </c>
      <c r="C1238" s="274" t="s">
        <v>745</v>
      </c>
      <c r="D1238" s="95" t="s">
        <v>266</v>
      </c>
      <c r="E1238" s="261" t="s">
        <v>261</v>
      </c>
      <c r="F1238" s="223">
        <v>5.1999999999999998E-2</v>
      </c>
      <c r="G1238" s="95">
        <v>15.72</v>
      </c>
      <c r="H1238" s="268">
        <f>F1238*G1238</f>
        <v>0.81743999999999994</v>
      </c>
    </row>
    <row r="1239" spans="1:157" ht="30">
      <c r="B1239" s="161" t="s">
        <v>2451</v>
      </c>
      <c r="C1239" s="274" t="s">
        <v>1285</v>
      </c>
      <c r="D1239" s="95" t="s">
        <v>1286</v>
      </c>
      <c r="E1239" s="261" t="s">
        <v>30</v>
      </c>
      <c r="F1239" s="223">
        <v>1.19</v>
      </c>
      <c r="G1239" s="95">
        <v>3.76</v>
      </c>
      <c r="H1239" s="268">
        <f>F1239*G1239</f>
        <v>4.4743999999999993</v>
      </c>
    </row>
    <row r="1240" spans="1:157" ht="15.75" thickBot="1">
      <c r="B1240" s="161" t="s">
        <v>2452</v>
      </c>
      <c r="C1240" s="280" t="s">
        <v>1279</v>
      </c>
      <c r="D1240" s="121" t="s">
        <v>1280</v>
      </c>
      <c r="E1240" s="265" t="s">
        <v>21</v>
      </c>
      <c r="F1240" s="224">
        <v>8.9999999999999993E-3</v>
      </c>
      <c r="G1240" s="121">
        <v>3.59</v>
      </c>
      <c r="H1240" s="269">
        <f>F1240*G1240</f>
        <v>3.2309999999999998E-2</v>
      </c>
    </row>
    <row r="1241" spans="1:157" s="172" customFormat="1" ht="15.75" thickBot="1">
      <c r="A1241" s="165"/>
      <c r="B1241" s="166"/>
      <c r="C1241" s="197" t="s">
        <v>907</v>
      </c>
      <c r="D1241" s="168"/>
      <c r="E1241" s="197"/>
      <c r="F1241" s="266"/>
      <c r="G1241" s="168"/>
      <c r="H1241" s="197"/>
      <c r="I1241" s="74"/>
      <c r="J1241" s="74"/>
      <c r="K1241" s="74"/>
      <c r="L1241" s="74"/>
      <c r="M1241" s="74"/>
      <c r="N1241" s="74"/>
      <c r="O1241" s="74"/>
      <c r="P1241" s="74"/>
      <c r="Q1241" s="74"/>
      <c r="R1241" s="74"/>
      <c r="S1241" s="74"/>
      <c r="T1241" s="74"/>
      <c r="U1241" s="74"/>
      <c r="V1241" s="74"/>
      <c r="W1241" s="74"/>
      <c r="X1241" s="74"/>
      <c r="Y1241" s="74"/>
      <c r="Z1241" s="74"/>
      <c r="AA1241" s="74"/>
      <c r="AB1241" s="74"/>
      <c r="AC1241" s="74"/>
      <c r="AD1241" s="74"/>
      <c r="AE1241" s="74"/>
      <c r="AF1241" s="74"/>
      <c r="AG1241" s="74"/>
      <c r="AH1241" s="74"/>
      <c r="AI1241" s="74"/>
      <c r="AJ1241" s="74"/>
      <c r="AK1241" s="74"/>
      <c r="AL1241" s="74"/>
      <c r="AM1241" s="74"/>
      <c r="AN1241" s="74"/>
      <c r="AO1241" s="74"/>
      <c r="AP1241" s="74"/>
      <c r="AQ1241" s="74"/>
      <c r="AR1241" s="74"/>
      <c r="AS1241" s="74"/>
      <c r="AT1241" s="74"/>
      <c r="AU1241" s="74"/>
      <c r="AV1241" s="74"/>
      <c r="AW1241" s="74"/>
      <c r="AX1241" s="74"/>
      <c r="AY1241" s="74"/>
      <c r="AZ1241" s="74"/>
      <c r="BA1241" s="74"/>
      <c r="BB1241" s="74"/>
      <c r="BC1241" s="74"/>
      <c r="BD1241" s="74"/>
      <c r="BE1241" s="74"/>
      <c r="BF1241" s="74"/>
      <c r="BG1241" s="74"/>
      <c r="BH1241" s="74"/>
      <c r="BI1241" s="74"/>
      <c r="BJ1241" s="74"/>
      <c r="BK1241" s="74"/>
      <c r="BL1241" s="74"/>
      <c r="BM1241" s="74"/>
      <c r="BN1241" s="74"/>
      <c r="BO1241" s="74"/>
      <c r="BP1241" s="74"/>
      <c r="BQ1241" s="74"/>
      <c r="BR1241" s="74"/>
      <c r="BS1241" s="74"/>
      <c r="BT1241" s="74"/>
      <c r="BU1241" s="74"/>
      <c r="BV1241" s="74"/>
      <c r="BW1241" s="74"/>
      <c r="BX1241" s="74"/>
      <c r="BY1241" s="74"/>
      <c r="BZ1241" s="74"/>
      <c r="CA1241" s="74"/>
      <c r="CB1241" s="74"/>
      <c r="CC1241" s="74"/>
      <c r="CD1241" s="74"/>
      <c r="CE1241" s="74"/>
      <c r="CF1241" s="74"/>
      <c r="CG1241" s="74"/>
      <c r="CH1241" s="74"/>
      <c r="CI1241" s="74"/>
      <c r="CJ1241" s="74"/>
      <c r="CK1241" s="74"/>
      <c r="CL1241" s="74"/>
      <c r="CM1241" s="74"/>
      <c r="CN1241" s="74"/>
      <c r="CO1241" s="74"/>
      <c r="CP1241" s="74"/>
      <c r="CQ1241" s="74"/>
      <c r="CR1241" s="74"/>
      <c r="CS1241" s="74"/>
      <c r="CT1241" s="74"/>
      <c r="CU1241" s="74"/>
      <c r="CV1241" s="74"/>
      <c r="CW1241" s="74"/>
      <c r="CX1241" s="74"/>
      <c r="CY1241" s="74"/>
      <c r="CZ1241" s="74"/>
      <c r="DA1241" s="74"/>
      <c r="DB1241" s="74"/>
      <c r="DC1241" s="74"/>
      <c r="DD1241" s="74"/>
      <c r="DE1241" s="74"/>
      <c r="DF1241" s="74"/>
      <c r="DG1241" s="74"/>
      <c r="DH1241" s="74"/>
      <c r="DI1241" s="74"/>
      <c r="DJ1241" s="74"/>
      <c r="DK1241" s="74"/>
      <c r="DL1241" s="74"/>
      <c r="DM1241" s="74"/>
      <c r="DN1241" s="74"/>
      <c r="DO1241" s="74"/>
      <c r="DP1241" s="74"/>
      <c r="DQ1241" s="74"/>
      <c r="DR1241" s="74"/>
      <c r="DS1241" s="74"/>
      <c r="DT1241" s="74"/>
      <c r="DU1241" s="74"/>
      <c r="DV1241" s="74"/>
      <c r="DW1241" s="74"/>
      <c r="DX1241" s="74"/>
      <c r="DY1241" s="74"/>
      <c r="DZ1241" s="74"/>
      <c r="EA1241" s="74"/>
      <c r="EB1241" s="74"/>
      <c r="EC1241" s="74"/>
      <c r="ED1241" s="74"/>
      <c r="EE1241" s="74"/>
      <c r="EF1241" s="74"/>
      <c r="EG1241" s="74"/>
      <c r="EH1241" s="74"/>
      <c r="EI1241" s="74"/>
      <c r="EJ1241" s="74"/>
      <c r="EK1241" s="74"/>
      <c r="EL1241" s="74"/>
      <c r="EM1241" s="74"/>
      <c r="EN1241" s="74"/>
      <c r="EO1241" s="74"/>
      <c r="EP1241" s="74"/>
      <c r="EQ1241" s="74"/>
      <c r="ER1241" s="74"/>
      <c r="ES1241" s="74"/>
      <c r="ET1241" s="74"/>
      <c r="EU1241" s="74"/>
      <c r="EV1241" s="74"/>
      <c r="EW1241" s="74"/>
      <c r="EX1241" s="74"/>
      <c r="EY1241" s="74"/>
      <c r="EZ1241" s="74"/>
      <c r="FA1241" s="74"/>
    </row>
    <row r="1242" spans="1:157" ht="31.5">
      <c r="B1242" s="154" t="s">
        <v>1631</v>
      </c>
      <c r="C1242" s="290" t="s">
        <v>1287</v>
      </c>
      <c r="D1242" s="180" t="s">
        <v>1288</v>
      </c>
      <c r="E1242" s="175" t="s">
        <v>30</v>
      </c>
      <c r="F1242" s="202"/>
      <c r="G1242" s="174"/>
      <c r="H1242" s="178">
        <f>SUM(H1243:H1246)</f>
        <v>10.441879999999998</v>
      </c>
    </row>
    <row r="1243" spans="1:157">
      <c r="B1243" s="161" t="s">
        <v>2453</v>
      </c>
      <c r="C1243" s="292" t="s">
        <v>1247</v>
      </c>
      <c r="D1243" s="95" t="s">
        <v>1246</v>
      </c>
      <c r="E1243" s="261" t="s">
        <v>261</v>
      </c>
      <c r="F1243" s="223">
        <v>1.2999999999999999E-2</v>
      </c>
      <c r="G1243" s="95">
        <v>12.91</v>
      </c>
      <c r="H1243" s="268">
        <f>F1243*G1243</f>
        <v>0.16783000000000001</v>
      </c>
    </row>
    <row r="1244" spans="1:157">
      <c r="B1244" s="161" t="s">
        <v>2454</v>
      </c>
      <c r="C1244" s="292" t="s">
        <v>745</v>
      </c>
      <c r="D1244" s="95" t="s">
        <v>266</v>
      </c>
      <c r="E1244" s="261" t="s">
        <v>261</v>
      </c>
      <c r="F1244" s="223">
        <v>1.2999999999999999E-2</v>
      </c>
      <c r="G1244" s="95">
        <v>15.72</v>
      </c>
      <c r="H1244" s="268">
        <f>F1244*G1244</f>
        <v>0.20435999999999999</v>
      </c>
    </row>
    <row r="1245" spans="1:157" ht="45">
      <c r="B1245" s="161" t="s">
        <v>2455</v>
      </c>
      <c r="C1245" s="292" t="s">
        <v>1289</v>
      </c>
      <c r="D1245" s="95" t="s">
        <v>1290</v>
      </c>
      <c r="E1245" s="261" t="s">
        <v>30</v>
      </c>
      <c r="F1245" s="223">
        <v>1.0269999999999999</v>
      </c>
      <c r="G1245" s="95">
        <v>9.77</v>
      </c>
      <c r="H1245" s="268">
        <f>F1245*G1245</f>
        <v>10.033789999999998</v>
      </c>
    </row>
    <row r="1246" spans="1:157" ht="15.75" thickBot="1">
      <c r="B1246" s="161" t="s">
        <v>2456</v>
      </c>
      <c r="C1246" s="293" t="s">
        <v>1279</v>
      </c>
      <c r="D1246" s="121" t="s">
        <v>1280</v>
      </c>
      <c r="E1246" s="265" t="s">
        <v>21</v>
      </c>
      <c r="F1246" s="224">
        <v>0.01</v>
      </c>
      <c r="G1246" s="121">
        <v>3.59</v>
      </c>
      <c r="H1246" s="269">
        <f>F1246*G1246</f>
        <v>3.5900000000000001E-2</v>
      </c>
    </row>
    <row r="1247" spans="1:157" s="172" customFormat="1" ht="15.75" thickBot="1">
      <c r="A1247" s="165"/>
      <c r="B1247" s="166"/>
      <c r="C1247" s="197" t="s">
        <v>907</v>
      </c>
      <c r="D1247" s="168"/>
      <c r="E1247" s="197"/>
      <c r="F1247" s="266"/>
      <c r="G1247" s="168"/>
      <c r="H1247" s="197"/>
      <c r="I1247" s="74"/>
      <c r="J1247" s="74"/>
      <c r="K1247" s="74"/>
      <c r="L1247" s="74"/>
      <c r="M1247" s="74"/>
      <c r="N1247" s="74"/>
      <c r="O1247" s="74"/>
      <c r="P1247" s="74"/>
      <c r="Q1247" s="74"/>
      <c r="R1247" s="74"/>
      <c r="S1247" s="74"/>
      <c r="T1247" s="74"/>
      <c r="U1247" s="74"/>
      <c r="V1247" s="74"/>
      <c r="W1247" s="74"/>
      <c r="X1247" s="74"/>
      <c r="Y1247" s="74"/>
      <c r="Z1247" s="74"/>
      <c r="AA1247" s="74"/>
      <c r="AB1247" s="74"/>
      <c r="AC1247" s="74"/>
      <c r="AD1247" s="74"/>
      <c r="AE1247" s="74"/>
      <c r="AF1247" s="74"/>
      <c r="AG1247" s="74"/>
      <c r="AH1247" s="74"/>
      <c r="AI1247" s="74"/>
      <c r="AJ1247" s="74"/>
      <c r="AK1247" s="74"/>
      <c r="AL1247" s="74"/>
      <c r="AM1247" s="74"/>
      <c r="AN1247" s="74"/>
      <c r="AO1247" s="74"/>
      <c r="AP1247" s="74"/>
      <c r="AQ1247" s="74"/>
      <c r="AR1247" s="74"/>
      <c r="AS1247" s="74"/>
      <c r="AT1247" s="74"/>
      <c r="AU1247" s="74"/>
      <c r="AV1247" s="74"/>
      <c r="AW1247" s="74"/>
      <c r="AX1247" s="74"/>
      <c r="AY1247" s="74"/>
      <c r="AZ1247" s="74"/>
      <c r="BA1247" s="74"/>
      <c r="BB1247" s="74"/>
      <c r="BC1247" s="74"/>
      <c r="BD1247" s="74"/>
      <c r="BE1247" s="74"/>
      <c r="BF1247" s="74"/>
      <c r="BG1247" s="74"/>
      <c r="BH1247" s="74"/>
      <c r="BI1247" s="74"/>
      <c r="BJ1247" s="74"/>
      <c r="BK1247" s="74"/>
      <c r="BL1247" s="74"/>
      <c r="BM1247" s="74"/>
      <c r="BN1247" s="74"/>
      <c r="BO1247" s="74"/>
      <c r="BP1247" s="74"/>
      <c r="BQ1247" s="74"/>
      <c r="BR1247" s="74"/>
      <c r="BS1247" s="74"/>
      <c r="BT1247" s="74"/>
      <c r="BU1247" s="74"/>
      <c r="BV1247" s="74"/>
      <c r="BW1247" s="74"/>
      <c r="BX1247" s="74"/>
      <c r="BY1247" s="74"/>
      <c r="BZ1247" s="74"/>
      <c r="CA1247" s="74"/>
      <c r="CB1247" s="74"/>
      <c r="CC1247" s="74"/>
      <c r="CD1247" s="74"/>
      <c r="CE1247" s="74"/>
      <c r="CF1247" s="74"/>
      <c r="CG1247" s="74"/>
      <c r="CH1247" s="74"/>
      <c r="CI1247" s="74"/>
      <c r="CJ1247" s="74"/>
      <c r="CK1247" s="74"/>
      <c r="CL1247" s="74"/>
      <c r="CM1247" s="74"/>
      <c r="CN1247" s="74"/>
      <c r="CO1247" s="74"/>
      <c r="CP1247" s="74"/>
      <c r="CQ1247" s="74"/>
      <c r="CR1247" s="74"/>
      <c r="CS1247" s="74"/>
      <c r="CT1247" s="74"/>
      <c r="CU1247" s="74"/>
      <c r="CV1247" s="74"/>
      <c r="CW1247" s="74"/>
      <c r="CX1247" s="74"/>
      <c r="CY1247" s="74"/>
      <c r="CZ1247" s="74"/>
      <c r="DA1247" s="74"/>
      <c r="DB1247" s="74"/>
      <c r="DC1247" s="74"/>
      <c r="DD1247" s="74"/>
      <c r="DE1247" s="74"/>
      <c r="DF1247" s="74"/>
      <c r="DG1247" s="74"/>
      <c r="DH1247" s="74"/>
      <c r="DI1247" s="74"/>
      <c r="DJ1247" s="74"/>
      <c r="DK1247" s="74"/>
      <c r="DL1247" s="74"/>
      <c r="DM1247" s="74"/>
      <c r="DN1247" s="74"/>
      <c r="DO1247" s="74"/>
      <c r="DP1247" s="74"/>
      <c r="DQ1247" s="74"/>
      <c r="DR1247" s="74"/>
      <c r="DS1247" s="74"/>
      <c r="DT1247" s="74"/>
      <c r="DU1247" s="74"/>
      <c r="DV1247" s="74"/>
      <c r="DW1247" s="74"/>
      <c r="DX1247" s="74"/>
      <c r="DY1247" s="74"/>
      <c r="DZ1247" s="74"/>
      <c r="EA1247" s="74"/>
      <c r="EB1247" s="74"/>
      <c r="EC1247" s="74"/>
      <c r="ED1247" s="74"/>
      <c r="EE1247" s="74"/>
      <c r="EF1247" s="74"/>
      <c r="EG1247" s="74"/>
      <c r="EH1247" s="74"/>
      <c r="EI1247" s="74"/>
      <c r="EJ1247" s="74"/>
      <c r="EK1247" s="74"/>
      <c r="EL1247" s="74"/>
      <c r="EM1247" s="74"/>
      <c r="EN1247" s="74"/>
      <c r="EO1247" s="74"/>
      <c r="EP1247" s="74"/>
      <c r="EQ1247" s="74"/>
      <c r="ER1247" s="74"/>
      <c r="ES1247" s="74"/>
      <c r="ET1247" s="74"/>
      <c r="EU1247" s="74"/>
      <c r="EV1247" s="74"/>
      <c r="EW1247" s="74"/>
      <c r="EX1247" s="74"/>
      <c r="EY1247" s="74"/>
      <c r="EZ1247" s="74"/>
      <c r="FA1247" s="74"/>
    </row>
    <row r="1248" spans="1:157" ht="31.5">
      <c r="B1248" s="154" t="s">
        <v>1632</v>
      </c>
      <c r="C1248" s="290" t="s">
        <v>1291</v>
      </c>
      <c r="D1248" s="180" t="s">
        <v>1292</v>
      </c>
      <c r="E1248" s="175" t="s">
        <v>30</v>
      </c>
      <c r="F1248" s="202"/>
      <c r="G1248" s="174"/>
      <c r="H1248" s="178">
        <f>SUM(H1249:H1252)</f>
        <v>16.957679999999996</v>
      </c>
    </row>
    <row r="1249" spans="1:157" ht="30">
      <c r="B1249" s="291" t="s">
        <v>2457</v>
      </c>
      <c r="C1249" s="292" t="s">
        <v>1247</v>
      </c>
      <c r="D1249" s="95" t="s">
        <v>1246</v>
      </c>
      <c r="E1249" s="261" t="s">
        <v>261</v>
      </c>
      <c r="F1249" s="223">
        <v>6.4000000000000001E-2</v>
      </c>
      <c r="G1249" s="95">
        <v>12.91</v>
      </c>
      <c r="H1249" s="268">
        <f>F1249*G1249</f>
        <v>0.82623999999999997</v>
      </c>
    </row>
    <row r="1250" spans="1:157" ht="30">
      <c r="B1250" s="291" t="s">
        <v>2458</v>
      </c>
      <c r="C1250" s="292" t="s">
        <v>745</v>
      </c>
      <c r="D1250" s="95" t="s">
        <v>266</v>
      </c>
      <c r="E1250" s="261" t="s">
        <v>261</v>
      </c>
      <c r="F1250" s="223">
        <v>6.4000000000000001E-2</v>
      </c>
      <c r="G1250" s="95">
        <v>15.72</v>
      </c>
      <c r="H1250" s="268">
        <f>F1250*G1250</f>
        <v>1.0060800000000001</v>
      </c>
    </row>
    <row r="1251" spans="1:157" ht="45">
      <c r="B1251" s="291" t="s">
        <v>2459</v>
      </c>
      <c r="C1251" s="292" t="s">
        <v>1293</v>
      </c>
      <c r="D1251" s="95" t="s">
        <v>1294</v>
      </c>
      <c r="E1251" s="261" t="s">
        <v>30</v>
      </c>
      <c r="F1251" s="223">
        <v>1.0149999999999999</v>
      </c>
      <c r="G1251" s="95">
        <v>14.87</v>
      </c>
      <c r="H1251" s="268">
        <f>F1251*G1251</f>
        <v>15.093049999999998</v>
      </c>
    </row>
    <row r="1252" spans="1:157" ht="30.75" thickBot="1">
      <c r="B1252" s="291" t="s">
        <v>2460</v>
      </c>
      <c r="C1252" s="293" t="s">
        <v>1279</v>
      </c>
      <c r="D1252" s="121" t="s">
        <v>1280</v>
      </c>
      <c r="E1252" s="265" t="s">
        <v>21</v>
      </c>
      <c r="F1252" s="224">
        <v>8.9999999999999993E-3</v>
      </c>
      <c r="G1252" s="121">
        <v>3.59</v>
      </c>
      <c r="H1252" s="269">
        <f>F1252*G1252</f>
        <v>3.2309999999999998E-2</v>
      </c>
    </row>
    <row r="1253" spans="1:157" s="172" customFormat="1" ht="15.75" thickBot="1">
      <c r="A1253" s="165"/>
      <c r="B1253" s="198"/>
      <c r="C1253" s="172" t="s">
        <v>907</v>
      </c>
      <c r="E1253" s="198"/>
      <c r="I1253" s="74"/>
      <c r="J1253" s="74"/>
      <c r="K1253" s="74"/>
      <c r="L1253" s="74"/>
      <c r="M1253" s="74"/>
      <c r="N1253" s="74"/>
      <c r="O1253" s="74"/>
      <c r="P1253" s="74"/>
      <c r="Q1253" s="74"/>
      <c r="R1253" s="74"/>
      <c r="S1253" s="74"/>
      <c r="T1253" s="74"/>
      <c r="U1253" s="74"/>
      <c r="V1253" s="74"/>
      <c r="W1253" s="74"/>
      <c r="X1253" s="74"/>
      <c r="Y1253" s="74"/>
      <c r="Z1253" s="74"/>
      <c r="AA1253" s="74"/>
      <c r="AB1253" s="74"/>
      <c r="AC1253" s="74"/>
      <c r="AD1253" s="74"/>
      <c r="AE1253" s="74"/>
      <c r="AF1253" s="74"/>
      <c r="AG1253" s="74"/>
      <c r="AH1253" s="74"/>
      <c r="AI1253" s="74"/>
      <c r="AJ1253" s="74"/>
      <c r="AK1253" s="74"/>
      <c r="AL1253" s="74"/>
      <c r="AM1253" s="74"/>
      <c r="AN1253" s="74"/>
      <c r="AO1253" s="74"/>
      <c r="AP1253" s="74"/>
      <c r="AQ1253" s="74"/>
      <c r="AR1253" s="74"/>
      <c r="AS1253" s="74"/>
      <c r="AT1253" s="74"/>
      <c r="AU1253" s="74"/>
      <c r="AV1253" s="74"/>
      <c r="AW1253" s="74"/>
      <c r="AX1253" s="74"/>
      <c r="AY1253" s="74"/>
      <c r="AZ1253" s="74"/>
      <c r="BA1253" s="74"/>
      <c r="BB1253" s="74"/>
      <c r="BC1253" s="74"/>
      <c r="BD1253" s="74"/>
      <c r="BE1253" s="74"/>
      <c r="BF1253" s="74"/>
      <c r="BG1253" s="74"/>
      <c r="BH1253" s="74"/>
      <c r="BI1253" s="74"/>
      <c r="BJ1253" s="74"/>
      <c r="BK1253" s="74"/>
      <c r="BL1253" s="74"/>
      <c r="BM1253" s="74"/>
      <c r="BN1253" s="74"/>
      <c r="BO1253" s="74"/>
      <c r="BP1253" s="74"/>
      <c r="BQ1253" s="74"/>
      <c r="BR1253" s="74"/>
      <c r="BS1253" s="74"/>
      <c r="BT1253" s="74"/>
      <c r="BU1253" s="74"/>
      <c r="BV1253" s="74"/>
      <c r="BW1253" s="74"/>
      <c r="BX1253" s="74"/>
      <c r="BY1253" s="74"/>
      <c r="BZ1253" s="74"/>
      <c r="CA1253" s="74"/>
      <c r="CB1253" s="74"/>
      <c r="CC1253" s="74"/>
      <c r="CD1253" s="74"/>
      <c r="CE1253" s="74"/>
      <c r="CF1253" s="74"/>
      <c r="CG1253" s="74"/>
      <c r="CH1253" s="74"/>
      <c r="CI1253" s="74"/>
      <c r="CJ1253" s="74"/>
      <c r="CK1253" s="74"/>
      <c r="CL1253" s="74"/>
      <c r="CM1253" s="74"/>
      <c r="CN1253" s="74"/>
      <c r="CO1253" s="74"/>
      <c r="CP1253" s="74"/>
      <c r="CQ1253" s="74"/>
      <c r="CR1253" s="74"/>
      <c r="CS1253" s="74"/>
      <c r="CT1253" s="74"/>
      <c r="CU1253" s="74"/>
      <c r="CV1253" s="74"/>
      <c r="CW1253" s="74"/>
      <c r="CX1253" s="74"/>
      <c r="CY1253" s="74"/>
      <c r="CZ1253" s="74"/>
      <c r="DA1253" s="74"/>
      <c r="DB1253" s="74"/>
      <c r="DC1253" s="74"/>
      <c r="DD1253" s="74"/>
      <c r="DE1253" s="74"/>
      <c r="DF1253" s="74"/>
      <c r="DG1253" s="74"/>
      <c r="DH1253" s="74"/>
      <c r="DI1253" s="74"/>
      <c r="DJ1253" s="74"/>
      <c r="DK1253" s="74"/>
      <c r="DL1253" s="74"/>
      <c r="DM1253" s="74"/>
      <c r="DN1253" s="74"/>
      <c r="DO1253" s="74"/>
      <c r="DP1253" s="74"/>
      <c r="DQ1253" s="74"/>
      <c r="DR1253" s="74"/>
      <c r="DS1253" s="74"/>
      <c r="DT1253" s="74"/>
      <c r="DU1253" s="74"/>
      <c r="DV1253" s="74"/>
      <c r="DW1253" s="74"/>
      <c r="DX1253" s="74"/>
      <c r="DY1253" s="74"/>
      <c r="DZ1253" s="74"/>
      <c r="EA1253" s="74"/>
      <c r="EB1253" s="74"/>
      <c r="EC1253" s="74"/>
      <c r="ED1253" s="74"/>
      <c r="EE1253" s="74"/>
      <c r="EF1253" s="74"/>
      <c r="EG1253" s="74"/>
      <c r="EH1253" s="74"/>
      <c r="EI1253" s="74"/>
      <c r="EJ1253" s="74"/>
      <c r="EK1253" s="74"/>
      <c r="EL1253" s="74"/>
      <c r="EM1253" s="74"/>
      <c r="EN1253" s="74"/>
      <c r="EO1253" s="74"/>
      <c r="EP1253" s="74"/>
      <c r="EQ1253" s="74"/>
      <c r="ER1253" s="74"/>
      <c r="ES1253" s="74"/>
      <c r="ET1253" s="74"/>
      <c r="EU1253" s="74"/>
      <c r="EV1253" s="74"/>
      <c r="EW1253" s="74"/>
      <c r="EX1253" s="74"/>
      <c r="EY1253" s="74"/>
      <c r="EZ1253" s="74"/>
      <c r="FA1253" s="74"/>
    </row>
    <row r="1254" spans="1:157" ht="31.5">
      <c r="B1254" s="154" t="s">
        <v>1633</v>
      </c>
      <c r="C1254" s="290" t="s">
        <v>1295</v>
      </c>
      <c r="D1254" s="180" t="s">
        <v>1296</v>
      </c>
      <c r="E1254" s="175" t="s">
        <v>30</v>
      </c>
      <c r="F1254" s="202"/>
      <c r="G1254" s="174"/>
      <c r="H1254" s="178">
        <f>SUM(H1255:H1258)</f>
        <v>32.17127</v>
      </c>
    </row>
    <row r="1255" spans="1:157" ht="30">
      <c r="B1255" s="291" t="s">
        <v>2461</v>
      </c>
      <c r="C1255" s="292" t="s">
        <v>1247</v>
      </c>
      <c r="D1255" s="95" t="s">
        <v>1246</v>
      </c>
      <c r="E1255" s="261" t="s">
        <v>261</v>
      </c>
      <c r="F1255" s="223">
        <v>8.6999999999999994E-2</v>
      </c>
      <c r="G1255" s="95">
        <v>12.91</v>
      </c>
      <c r="H1255" s="268">
        <f>F1255*G1255</f>
        <v>1.12317</v>
      </c>
    </row>
    <row r="1256" spans="1:157" ht="30">
      <c r="B1256" s="291" t="s">
        <v>2462</v>
      </c>
      <c r="C1256" s="292" t="s">
        <v>745</v>
      </c>
      <c r="D1256" s="95" t="s">
        <v>266</v>
      </c>
      <c r="E1256" s="261" t="s">
        <v>261</v>
      </c>
      <c r="F1256" s="223">
        <v>8.6999999999999994E-2</v>
      </c>
      <c r="G1256" s="95">
        <v>15.72</v>
      </c>
      <c r="H1256" s="268">
        <f>F1256*G1256</f>
        <v>1.36764</v>
      </c>
    </row>
    <row r="1257" spans="1:157" ht="45">
      <c r="B1257" s="291" t="s">
        <v>2463</v>
      </c>
      <c r="C1257" s="292" t="s">
        <v>1297</v>
      </c>
      <c r="D1257" s="95" t="s">
        <v>1298</v>
      </c>
      <c r="E1257" s="261" t="s">
        <v>30</v>
      </c>
      <c r="F1257" s="223">
        <v>1.0149999999999999</v>
      </c>
      <c r="G1257" s="95">
        <v>29.21</v>
      </c>
      <c r="H1257" s="268">
        <f>F1257*G1257</f>
        <v>29.648149999999998</v>
      </c>
    </row>
    <row r="1258" spans="1:157" ht="30.75" thickBot="1">
      <c r="B1258" s="291" t="s">
        <v>2464</v>
      </c>
      <c r="C1258" s="293" t="s">
        <v>1279</v>
      </c>
      <c r="D1258" s="121" t="s">
        <v>1280</v>
      </c>
      <c r="E1258" s="265" t="s">
        <v>21</v>
      </c>
      <c r="F1258" s="224">
        <v>8.9999999999999993E-3</v>
      </c>
      <c r="G1258" s="121">
        <v>3.59</v>
      </c>
      <c r="H1258" s="269">
        <f>F1258*G1258</f>
        <v>3.2309999999999998E-2</v>
      </c>
    </row>
    <row r="1259" spans="1:157" s="172" customFormat="1" ht="15.75" thickBot="1">
      <c r="A1259" s="165"/>
      <c r="B1259" s="166"/>
      <c r="C1259" s="197" t="s">
        <v>907</v>
      </c>
      <c r="D1259" s="168"/>
      <c r="E1259" s="197"/>
      <c r="F1259" s="266"/>
      <c r="G1259" s="168"/>
      <c r="H1259" s="197"/>
      <c r="I1259" s="74"/>
      <c r="J1259" s="74"/>
      <c r="K1259" s="74"/>
      <c r="L1259" s="74"/>
      <c r="M1259" s="74"/>
      <c r="N1259" s="74"/>
      <c r="O1259" s="74"/>
      <c r="P1259" s="74"/>
      <c r="Q1259" s="74"/>
      <c r="R1259" s="74"/>
      <c r="S1259" s="74"/>
      <c r="T1259" s="74"/>
      <c r="U1259" s="74"/>
      <c r="V1259" s="74"/>
      <c r="W1259" s="74"/>
      <c r="X1259" s="74"/>
      <c r="Y1259" s="74"/>
      <c r="Z1259" s="74"/>
      <c r="AA1259" s="74"/>
      <c r="AB1259" s="74"/>
      <c r="AC1259" s="74"/>
      <c r="AD1259" s="74"/>
      <c r="AE1259" s="74"/>
      <c r="AF1259" s="74"/>
      <c r="AG1259" s="74"/>
      <c r="AH1259" s="74"/>
      <c r="AI1259" s="74"/>
      <c r="AJ1259" s="74"/>
      <c r="AK1259" s="74"/>
      <c r="AL1259" s="74"/>
      <c r="AM1259" s="74"/>
      <c r="AN1259" s="74"/>
      <c r="AO1259" s="74"/>
      <c r="AP1259" s="74"/>
      <c r="AQ1259" s="74"/>
      <c r="AR1259" s="74"/>
      <c r="AS1259" s="74"/>
      <c r="AT1259" s="74"/>
      <c r="AU1259" s="74"/>
      <c r="AV1259" s="74"/>
      <c r="AW1259" s="74"/>
      <c r="AX1259" s="74"/>
      <c r="AY1259" s="74"/>
      <c r="AZ1259" s="74"/>
      <c r="BA1259" s="74"/>
      <c r="BB1259" s="74"/>
      <c r="BC1259" s="74"/>
      <c r="BD1259" s="74"/>
      <c r="BE1259" s="74"/>
      <c r="BF1259" s="74"/>
      <c r="BG1259" s="74"/>
      <c r="BH1259" s="74"/>
      <c r="BI1259" s="74"/>
      <c r="BJ1259" s="74"/>
      <c r="BK1259" s="74"/>
      <c r="BL1259" s="74"/>
      <c r="BM1259" s="74"/>
      <c r="BN1259" s="74"/>
      <c r="BO1259" s="74"/>
      <c r="BP1259" s="74"/>
      <c r="BQ1259" s="74"/>
      <c r="BR1259" s="74"/>
      <c r="BS1259" s="74"/>
      <c r="BT1259" s="74"/>
      <c r="BU1259" s="74"/>
      <c r="BV1259" s="74"/>
      <c r="BW1259" s="74"/>
      <c r="BX1259" s="74"/>
      <c r="BY1259" s="74"/>
      <c r="BZ1259" s="74"/>
      <c r="CA1259" s="74"/>
      <c r="CB1259" s="74"/>
      <c r="CC1259" s="74"/>
      <c r="CD1259" s="74"/>
      <c r="CE1259" s="74"/>
      <c r="CF1259" s="74"/>
      <c r="CG1259" s="74"/>
      <c r="CH1259" s="74"/>
      <c r="CI1259" s="74"/>
      <c r="CJ1259" s="74"/>
      <c r="CK1259" s="74"/>
      <c r="CL1259" s="74"/>
      <c r="CM1259" s="74"/>
      <c r="CN1259" s="74"/>
      <c r="CO1259" s="74"/>
      <c r="CP1259" s="74"/>
      <c r="CQ1259" s="74"/>
      <c r="CR1259" s="74"/>
      <c r="CS1259" s="74"/>
      <c r="CT1259" s="74"/>
      <c r="CU1259" s="74"/>
      <c r="CV1259" s="74"/>
      <c r="CW1259" s="74"/>
      <c r="CX1259" s="74"/>
      <c r="CY1259" s="74"/>
      <c r="CZ1259" s="74"/>
      <c r="DA1259" s="74"/>
      <c r="DB1259" s="74"/>
      <c r="DC1259" s="74"/>
      <c r="DD1259" s="74"/>
      <c r="DE1259" s="74"/>
      <c r="DF1259" s="74"/>
      <c r="DG1259" s="74"/>
      <c r="DH1259" s="74"/>
      <c r="DI1259" s="74"/>
      <c r="DJ1259" s="74"/>
      <c r="DK1259" s="74"/>
      <c r="DL1259" s="74"/>
      <c r="DM1259" s="74"/>
      <c r="DN1259" s="74"/>
      <c r="DO1259" s="74"/>
      <c r="DP1259" s="74"/>
      <c r="DQ1259" s="74"/>
      <c r="DR1259" s="74"/>
      <c r="DS1259" s="74"/>
      <c r="DT1259" s="74"/>
      <c r="DU1259" s="74"/>
      <c r="DV1259" s="74"/>
      <c r="DW1259" s="74"/>
      <c r="DX1259" s="74"/>
      <c r="DY1259" s="74"/>
      <c r="DZ1259" s="74"/>
      <c r="EA1259" s="74"/>
      <c r="EB1259" s="74"/>
      <c r="EC1259" s="74"/>
      <c r="ED1259" s="74"/>
      <c r="EE1259" s="74"/>
      <c r="EF1259" s="74"/>
      <c r="EG1259" s="74"/>
      <c r="EH1259" s="74"/>
      <c r="EI1259" s="74"/>
      <c r="EJ1259" s="74"/>
      <c r="EK1259" s="74"/>
      <c r="EL1259" s="74"/>
      <c r="EM1259" s="74"/>
      <c r="EN1259" s="74"/>
      <c r="EO1259" s="74"/>
      <c r="EP1259" s="74"/>
      <c r="EQ1259" s="74"/>
      <c r="ER1259" s="74"/>
      <c r="ES1259" s="74"/>
      <c r="ET1259" s="74"/>
      <c r="EU1259" s="74"/>
      <c r="EV1259" s="74"/>
      <c r="EW1259" s="74"/>
      <c r="EX1259" s="74"/>
      <c r="EY1259" s="74"/>
      <c r="EZ1259" s="74"/>
      <c r="FA1259" s="74"/>
    </row>
    <row r="1260" spans="1:157" ht="31.5">
      <c r="B1260" s="154" t="s">
        <v>1634</v>
      </c>
      <c r="C1260" s="290" t="s">
        <v>1299</v>
      </c>
      <c r="D1260" s="180" t="s">
        <v>1192</v>
      </c>
      <c r="E1260" s="175" t="s">
        <v>21</v>
      </c>
      <c r="F1260" s="202"/>
      <c r="G1260" s="174"/>
      <c r="H1260" s="178">
        <f>SUM(H1261:H1263)</f>
        <v>11.319000000000001</v>
      </c>
    </row>
    <row r="1261" spans="1:157" ht="30">
      <c r="B1261" s="291" t="s">
        <v>2465</v>
      </c>
      <c r="C1261" s="292" t="s">
        <v>1247</v>
      </c>
      <c r="D1261" s="95" t="s">
        <v>1246</v>
      </c>
      <c r="E1261" s="261" t="s">
        <v>261</v>
      </c>
      <c r="F1261" s="223">
        <v>0.3</v>
      </c>
      <c r="G1261" s="95">
        <v>12.91</v>
      </c>
      <c r="H1261" s="268">
        <f>F1261*G1261</f>
        <v>3.8729999999999998</v>
      </c>
    </row>
    <row r="1262" spans="1:157" ht="30">
      <c r="B1262" s="291" t="s">
        <v>2466</v>
      </c>
      <c r="C1262" s="292" t="s">
        <v>745</v>
      </c>
      <c r="D1262" s="95" t="s">
        <v>266</v>
      </c>
      <c r="E1262" s="261" t="s">
        <v>261</v>
      </c>
      <c r="F1262" s="223">
        <v>0.3</v>
      </c>
      <c r="G1262" s="95">
        <v>15.72</v>
      </c>
      <c r="H1262" s="268">
        <f>F1262*G1262</f>
        <v>4.7160000000000002</v>
      </c>
    </row>
    <row r="1263" spans="1:157" ht="30.75" thickBot="1">
      <c r="B1263" s="291" t="s">
        <v>2467</v>
      </c>
      <c r="C1263" s="293" t="s">
        <v>1300</v>
      </c>
      <c r="D1263" s="121" t="s">
        <v>1301</v>
      </c>
      <c r="E1263" s="265" t="s">
        <v>21</v>
      </c>
      <c r="F1263" s="224">
        <v>1</v>
      </c>
      <c r="G1263" s="121">
        <v>2.73</v>
      </c>
      <c r="H1263" s="269">
        <f>F1263*G1263</f>
        <v>2.73</v>
      </c>
    </row>
    <row r="1264" spans="1:157" s="172" customFormat="1" ht="15.75" thickBot="1">
      <c r="A1264" s="165"/>
      <c r="B1264" s="198"/>
      <c r="C1264" s="172" t="s">
        <v>907</v>
      </c>
      <c r="E1264" s="198"/>
      <c r="I1264" s="74"/>
      <c r="J1264" s="74"/>
      <c r="K1264" s="74"/>
      <c r="L1264" s="74"/>
      <c r="M1264" s="74"/>
      <c r="N1264" s="74"/>
      <c r="O1264" s="74"/>
      <c r="P1264" s="74"/>
      <c r="Q1264" s="74"/>
      <c r="R1264" s="74"/>
      <c r="S1264" s="74"/>
      <c r="T1264" s="74"/>
      <c r="U1264" s="74"/>
      <c r="V1264" s="74"/>
      <c r="W1264" s="74"/>
      <c r="X1264" s="74"/>
      <c r="Y1264" s="74"/>
      <c r="Z1264" s="74"/>
      <c r="AA1264" s="74"/>
      <c r="AB1264" s="74"/>
      <c r="AC1264" s="74"/>
      <c r="AD1264" s="74"/>
      <c r="AE1264" s="74"/>
      <c r="AF1264" s="74"/>
      <c r="AG1264" s="74"/>
      <c r="AH1264" s="74"/>
      <c r="AI1264" s="74"/>
      <c r="AJ1264" s="74"/>
      <c r="AK1264" s="74"/>
      <c r="AL1264" s="74"/>
      <c r="AM1264" s="74"/>
      <c r="AN1264" s="74"/>
      <c r="AO1264" s="74"/>
      <c r="AP1264" s="74"/>
      <c r="AQ1264" s="74"/>
      <c r="AR1264" s="74"/>
      <c r="AS1264" s="74"/>
      <c r="AT1264" s="74"/>
      <c r="AU1264" s="74"/>
      <c r="AV1264" s="74"/>
      <c r="AW1264" s="74"/>
      <c r="AX1264" s="74"/>
      <c r="AY1264" s="74"/>
      <c r="AZ1264" s="74"/>
      <c r="BA1264" s="74"/>
      <c r="BB1264" s="74"/>
      <c r="BC1264" s="74"/>
      <c r="BD1264" s="74"/>
      <c r="BE1264" s="74"/>
      <c r="BF1264" s="74"/>
      <c r="BG1264" s="74"/>
      <c r="BH1264" s="74"/>
      <c r="BI1264" s="74"/>
      <c r="BJ1264" s="74"/>
      <c r="BK1264" s="74"/>
      <c r="BL1264" s="74"/>
      <c r="BM1264" s="74"/>
      <c r="BN1264" s="74"/>
      <c r="BO1264" s="74"/>
      <c r="BP1264" s="74"/>
      <c r="BQ1264" s="74"/>
      <c r="BR1264" s="74"/>
      <c r="BS1264" s="74"/>
      <c r="BT1264" s="74"/>
      <c r="BU1264" s="74"/>
      <c r="BV1264" s="74"/>
      <c r="BW1264" s="74"/>
      <c r="BX1264" s="74"/>
      <c r="BY1264" s="74"/>
      <c r="BZ1264" s="74"/>
      <c r="CA1264" s="74"/>
      <c r="CB1264" s="74"/>
      <c r="CC1264" s="74"/>
      <c r="CD1264" s="74"/>
      <c r="CE1264" s="74"/>
      <c r="CF1264" s="74"/>
      <c r="CG1264" s="74"/>
      <c r="CH1264" s="74"/>
      <c r="CI1264" s="74"/>
      <c r="CJ1264" s="74"/>
      <c r="CK1264" s="74"/>
      <c r="CL1264" s="74"/>
      <c r="CM1264" s="74"/>
      <c r="CN1264" s="74"/>
      <c r="CO1264" s="74"/>
      <c r="CP1264" s="74"/>
      <c r="CQ1264" s="74"/>
      <c r="CR1264" s="74"/>
      <c r="CS1264" s="74"/>
      <c r="CT1264" s="74"/>
      <c r="CU1264" s="74"/>
      <c r="CV1264" s="74"/>
      <c r="CW1264" s="74"/>
      <c r="CX1264" s="74"/>
      <c r="CY1264" s="74"/>
      <c r="CZ1264" s="74"/>
      <c r="DA1264" s="74"/>
      <c r="DB1264" s="74"/>
      <c r="DC1264" s="74"/>
      <c r="DD1264" s="74"/>
      <c r="DE1264" s="74"/>
      <c r="DF1264" s="74"/>
      <c r="DG1264" s="74"/>
      <c r="DH1264" s="74"/>
      <c r="DI1264" s="74"/>
      <c r="DJ1264" s="74"/>
      <c r="DK1264" s="74"/>
      <c r="DL1264" s="74"/>
      <c r="DM1264" s="74"/>
      <c r="DN1264" s="74"/>
      <c r="DO1264" s="74"/>
      <c r="DP1264" s="74"/>
      <c r="DQ1264" s="74"/>
      <c r="DR1264" s="74"/>
      <c r="DS1264" s="74"/>
      <c r="DT1264" s="74"/>
      <c r="DU1264" s="74"/>
      <c r="DV1264" s="74"/>
      <c r="DW1264" s="74"/>
      <c r="DX1264" s="74"/>
      <c r="DY1264" s="74"/>
      <c r="DZ1264" s="74"/>
      <c r="EA1264" s="74"/>
      <c r="EB1264" s="74"/>
      <c r="EC1264" s="74"/>
      <c r="ED1264" s="74"/>
      <c r="EE1264" s="74"/>
      <c r="EF1264" s="74"/>
      <c r="EG1264" s="74"/>
      <c r="EH1264" s="74"/>
      <c r="EI1264" s="74"/>
      <c r="EJ1264" s="74"/>
      <c r="EK1264" s="74"/>
      <c r="EL1264" s="74"/>
      <c r="EM1264" s="74"/>
      <c r="EN1264" s="74"/>
      <c r="EO1264" s="74"/>
      <c r="EP1264" s="74"/>
      <c r="EQ1264" s="74"/>
      <c r="ER1264" s="74"/>
      <c r="ES1264" s="74"/>
      <c r="ET1264" s="74"/>
      <c r="EU1264" s="74"/>
      <c r="EV1264" s="74"/>
      <c r="EW1264" s="74"/>
      <c r="EX1264" s="74"/>
      <c r="EY1264" s="74"/>
      <c r="EZ1264" s="74"/>
      <c r="FA1264" s="74"/>
    </row>
    <row r="1265" spans="1:157" ht="31.5">
      <c r="B1265" s="154" t="s">
        <v>1635</v>
      </c>
      <c r="C1265" s="290" t="s">
        <v>1302</v>
      </c>
      <c r="D1265" s="180" t="s">
        <v>1193</v>
      </c>
      <c r="E1265" s="175" t="s">
        <v>21</v>
      </c>
      <c r="F1265" s="202"/>
      <c r="G1265" s="174"/>
      <c r="H1265" s="178">
        <f>SUM(H1266:H1268)</f>
        <v>12.109</v>
      </c>
    </row>
    <row r="1266" spans="1:157" ht="30">
      <c r="B1266" s="291" t="s">
        <v>2468</v>
      </c>
      <c r="C1266" s="292" t="s">
        <v>1247</v>
      </c>
      <c r="D1266" s="95" t="s">
        <v>1246</v>
      </c>
      <c r="E1266" s="261" t="s">
        <v>261</v>
      </c>
      <c r="F1266" s="223">
        <v>0.3</v>
      </c>
      <c r="G1266" s="95">
        <v>12.91</v>
      </c>
      <c r="H1266" s="268">
        <f>F1266*G1266</f>
        <v>3.8729999999999998</v>
      </c>
    </row>
    <row r="1267" spans="1:157" ht="30">
      <c r="B1267" s="291" t="s">
        <v>2469</v>
      </c>
      <c r="C1267" s="292" t="s">
        <v>745</v>
      </c>
      <c r="D1267" s="95" t="s">
        <v>266</v>
      </c>
      <c r="E1267" s="261" t="s">
        <v>261</v>
      </c>
      <c r="F1267" s="223">
        <v>0.3</v>
      </c>
      <c r="G1267" s="95">
        <v>15.72</v>
      </c>
      <c r="H1267" s="268">
        <f>F1267*G1267</f>
        <v>4.7160000000000002</v>
      </c>
    </row>
    <row r="1268" spans="1:157" ht="30.75" thickBot="1">
      <c r="B1268" s="291" t="s">
        <v>2470</v>
      </c>
      <c r="C1268" s="293" t="s">
        <v>1303</v>
      </c>
      <c r="D1268" s="121" t="s">
        <v>1304</v>
      </c>
      <c r="E1268" s="265" t="s">
        <v>21</v>
      </c>
      <c r="F1268" s="224">
        <v>1</v>
      </c>
      <c r="G1268" s="121">
        <v>3.52</v>
      </c>
      <c r="H1268" s="269">
        <f>F1268*G1268</f>
        <v>3.52</v>
      </c>
    </row>
    <row r="1269" spans="1:157" s="172" customFormat="1" ht="15.75" thickBot="1">
      <c r="A1269" s="165"/>
      <c r="B1269" s="198"/>
      <c r="C1269" s="172" t="s">
        <v>907</v>
      </c>
      <c r="E1269" s="198"/>
      <c r="I1269" s="74"/>
      <c r="J1269" s="74"/>
      <c r="K1269" s="74"/>
      <c r="L1269" s="74"/>
      <c r="M1269" s="74"/>
      <c r="N1269" s="74"/>
      <c r="O1269" s="74"/>
      <c r="P1269" s="74"/>
      <c r="Q1269" s="74"/>
      <c r="R1269" s="74"/>
      <c r="S1269" s="74"/>
      <c r="T1269" s="74"/>
      <c r="U1269" s="74"/>
      <c r="V1269" s="74"/>
      <c r="W1269" s="74"/>
      <c r="X1269" s="74"/>
      <c r="Y1269" s="74"/>
      <c r="Z1269" s="74"/>
      <c r="AA1269" s="74"/>
      <c r="AB1269" s="74"/>
      <c r="AC1269" s="74"/>
      <c r="AD1269" s="74"/>
      <c r="AE1269" s="74"/>
      <c r="AF1269" s="74"/>
      <c r="AG1269" s="74"/>
      <c r="AH1269" s="74"/>
      <c r="AI1269" s="74"/>
      <c r="AJ1269" s="74"/>
      <c r="AK1269" s="74"/>
      <c r="AL1269" s="74"/>
      <c r="AM1269" s="74"/>
      <c r="AN1269" s="74"/>
      <c r="AO1269" s="74"/>
      <c r="AP1269" s="74"/>
      <c r="AQ1269" s="74"/>
      <c r="AR1269" s="74"/>
      <c r="AS1269" s="74"/>
      <c r="AT1269" s="74"/>
      <c r="AU1269" s="74"/>
      <c r="AV1269" s="74"/>
      <c r="AW1269" s="74"/>
      <c r="AX1269" s="74"/>
      <c r="AY1269" s="74"/>
      <c r="AZ1269" s="74"/>
      <c r="BA1269" s="74"/>
      <c r="BB1269" s="74"/>
      <c r="BC1269" s="74"/>
      <c r="BD1269" s="74"/>
      <c r="BE1269" s="74"/>
      <c r="BF1269" s="74"/>
      <c r="BG1269" s="74"/>
      <c r="BH1269" s="74"/>
      <c r="BI1269" s="74"/>
      <c r="BJ1269" s="74"/>
      <c r="BK1269" s="74"/>
      <c r="BL1269" s="74"/>
      <c r="BM1269" s="74"/>
      <c r="BN1269" s="74"/>
      <c r="BO1269" s="74"/>
      <c r="BP1269" s="74"/>
      <c r="BQ1269" s="74"/>
      <c r="BR1269" s="74"/>
      <c r="BS1269" s="74"/>
      <c r="BT1269" s="74"/>
      <c r="BU1269" s="74"/>
      <c r="BV1269" s="74"/>
      <c r="BW1269" s="74"/>
      <c r="BX1269" s="74"/>
      <c r="BY1269" s="74"/>
      <c r="BZ1269" s="74"/>
      <c r="CA1269" s="74"/>
      <c r="CB1269" s="74"/>
      <c r="CC1269" s="74"/>
      <c r="CD1269" s="74"/>
      <c r="CE1269" s="74"/>
      <c r="CF1269" s="74"/>
      <c r="CG1269" s="74"/>
      <c r="CH1269" s="74"/>
      <c r="CI1269" s="74"/>
      <c r="CJ1269" s="74"/>
      <c r="CK1269" s="74"/>
      <c r="CL1269" s="74"/>
      <c r="CM1269" s="74"/>
      <c r="CN1269" s="74"/>
      <c r="CO1269" s="74"/>
      <c r="CP1269" s="74"/>
      <c r="CQ1269" s="74"/>
      <c r="CR1269" s="74"/>
      <c r="CS1269" s="74"/>
      <c r="CT1269" s="74"/>
      <c r="CU1269" s="74"/>
      <c r="CV1269" s="74"/>
      <c r="CW1269" s="74"/>
      <c r="CX1269" s="74"/>
      <c r="CY1269" s="74"/>
      <c r="CZ1269" s="74"/>
      <c r="DA1269" s="74"/>
      <c r="DB1269" s="74"/>
      <c r="DC1269" s="74"/>
      <c r="DD1269" s="74"/>
      <c r="DE1269" s="74"/>
      <c r="DF1269" s="74"/>
      <c r="DG1269" s="74"/>
      <c r="DH1269" s="74"/>
      <c r="DI1269" s="74"/>
      <c r="DJ1269" s="74"/>
      <c r="DK1269" s="74"/>
      <c r="DL1269" s="74"/>
      <c r="DM1269" s="74"/>
      <c r="DN1269" s="74"/>
      <c r="DO1269" s="74"/>
      <c r="DP1269" s="74"/>
      <c r="DQ1269" s="74"/>
      <c r="DR1269" s="74"/>
      <c r="DS1269" s="74"/>
      <c r="DT1269" s="74"/>
      <c r="DU1269" s="74"/>
      <c r="DV1269" s="74"/>
      <c r="DW1269" s="74"/>
      <c r="DX1269" s="74"/>
      <c r="DY1269" s="74"/>
      <c r="DZ1269" s="74"/>
      <c r="EA1269" s="74"/>
      <c r="EB1269" s="74"/>
      <c r="EC1269" s="74"/>
      <c r="ED1269" s="74"/>
      <c r="EE1269" s="74"/>
      <c r="EF1269" s="74"/>
      <c r="EG1269" s="74"/>
      <c r="EH1269" s="74"/>
      <c r="EI1269" s="74"/>
      <c r="EJ1269" s="74"/>
      <c r="EK1269" s="74"/>
      <c r="EL1269" s="74"/>
      <c r="EM1269" s="74"/>
      <c r="EN1269" s="74"/>
      <c r="EO1269" s="74"/>
      <c r="EP1269" s="74"/>
      <c r="EQ1269" s="74"/>
      <c r="ER1269" s="74"/>
      <c r="ES1269" s="74"/>
      <c r="ET1269" s="74"/>
      <c r="EU1269" s="74"/>
      <c r="EV1269" s="74"/>
      <c r="EW1269" s="74"/>
      <c r="EX1269" s="74"/>
      <c r="EY1269" s="74"/>
      <c r="EZ1269" s="74"/>
      <c r="FA1269" s="74"/>
    </row>
    <row r="1270" spans="1:157" ht="31.5">
      <c r="B1270" s="154" t="s">
        <v>1635</v>
      </c>
      <c r="C1270" s="290" t="s">
        <v>1723</v>
      </c>
      <c r="D1270" s="180" t="s">
        <v>1194</v>
      </c>
      <c r="E1270" s="175" t="s">
        <v>21</v>
      </c>
      <c r="F1270" s="202"/>
      <c r="G1270" s="174"/>
      <c r="H1270" s="178">
        <f>SUM(H1271:H1273)</f>
        <v>16.272000000000002</v>
      </c>
    </row>
    <row r="1271" spans="1:157" ht="30">
      <c r="B1271" s="291" t="s">
        <v>2468</v>
      </c>
      <c r="C1271" s="292" t="s">
        <v>1247</v>
      </c>
      <c r="D1271" s="95" t="s">
        <v>1246</v>
      </c>
      <c r="E1271" s="261" t="s">
        <v>261</v>
      </c>
      <c r="F1271" s="223">
        <v>0.4</v>
      </c>
      <c r="G1271" s="95">
        <v>12.91</v>
      </c>
      <c r="H1271" s="268">
        <f>F1271*G1271</f>
        <v>5.1640000000000006</v>
      </c>
    </row>
    <row r="1272" spans="1:157" ht="30">
      <c r="B1272" s="291" t="s">
        <v>2469</v>
      </c>
      <c r="C1272" s="292" t="s">
        <v>745</v>
      </c>
      <c r="D1272" s="95" t="s">
        <v>266</v>
      </c>
      <c r="E1272" s="261" t="s">
        <v>261</v>
      </c>
      <c r="F1272" s="223">
        <v>0.4</v>
      </c>
      <c r="G1272" s="95">
        <v>15.72</v>
      </c>
      <c r="H1272" s="268">
        <f>F1272*G1272</f>
        <v>6.2880000000000003</v>
      </c>
    </row>
    <row r="1273" spans="1:157" ht="30.75" thickBot="1">
      <c r="B1273" s="291" t="s">
        <v>2470</v>
      </c>
      <c r="C1273" s="293" t="s">
        <v>1305</v>
      </c>
      <c r="D1273" s="121" t="s">
        <v>1306</v>
      </c>
      <c r="E1273" s="265" t="s">
        <v>21</v>
      </c>
      <c r="F1273" s="224">
        <v>1</v>
      </c>
      <c r="G1273" s="121">
        <v>4.82</v>
      </c>
      <c r="H1273" s="269">
        <f>F1273*G1273</f>
        <v>4.82</v>
      </c>
    </row>
    <row r="1274" spans="1:157" s="172" customFormat="1" ht="15.75" thickBot="1">
      <c r="A1274" s="165"/>
      <c r="B1274" s="166"/>
      <c r="C1274" s="197" t="s">
        <v>907</v>
      </c>
      <c r="D1274" s="168"/>
      <c r="E1274" s="197"/>
      <c r="F1274" s="266"/>
      <c r="G1274" s="168"/>
      <c r="H1274" s="197"/>
      <c r="I1274" s="74"/>
      <c r="J1274" s="74"/>
      <c r="K1274" s="74"/>
      <c r="L1274" s="74"/>
      <c r="M1274" s="74"/>
      <c r="N1274" s="74"/>
      <c r="O1274" s="74"/>
      <c r="P1274" s="74"/>
      <c r="Q1274" s="74"/>
      <c r="R1274" s="74"/>
      <c r="S1274" s="74"/>
      <c r="T1274" s="74"/>
      <c r="U1274" s="74"/>
      <c r="V1274" s="74"/>
      <c r="W1274" s="74"/>
      <c r="X1274" s="74"/>
      <c r="Y1274" s="74"/>
      <c r="Z1274" s="74"/>
      <c r="AA1274" s="74"/>
      <c r="AB1274" s="74"/>
      <c r="AC1274" s="74"/>
      <c r="AD1274" s="74"/>
      <c r="AE1274" s="74"/>
      <c r="AF1274" s="74"/>
      <c r="AG1274" s="74"/>
      <c r="AH1274" s="74"/>
      <c r="AI1274" s="74"/>
      <c r="AJ1274" s="74"/>
      <c r="AK1274" s="74"/>
      <c r="AL1274" s="74"/>
      <c r="AM1274" s="74"/>
      <c r="AN1274" s="74"/>
      <c r="AO1274" s="74"/>
      <c r="AP1274" s="74"/>
      <c r="AQ1274" s="74"/>
      <c r="AR1274" s="74"/>
      <c r="AS1274" s="74"/>
      <c r="AT1274" s="74"/>
      <c r="AU1274" s="74"/>
      <c r="AV1274" s="74"/>
      <c r="AW1274" s="74"/>
      <c r="AX1274" s="74"/>
      <c r="AY1274" s="74"/>
      <c r="AZ1274" s="74"/>
      <c r="BA1274" s="74"/>
      <c r="BB1274" s="74"/>
      <c r="BC1274" s="74"/>
      <c r="BD1274" s="74"/>
      <c r="BE1274" s="74"/>
      <c r="BF1274" s="74"/>
      <c r="BG1274" s="74"/>
      <c r="BH1274" s="74"/>
      <c r="BI1274" s="74"/>
      <c r="BJ1274" s="74"/>
      <c r="BK1274" s="74"/>
      <c r="BL1274" s="74"/>
      <c r="BM1274" s="74"/>
      <c r="BN1274" s="74"/>
      <c r="BO1274" s="74"/>
      <c r="BP1274" s="74"/>
      <c r="BQ1274" s="74"/>
      <c r="BR1274" s="74"/>
      <c r="BS1274" s="74"/>
      <c r="BT1274" s="74"/>
      <c r="BU1274" s="74"/>
      <c r="BV1274" s="74"/>
      <c r="BW1274" s="74"/>
      <c r="BX1274" s="74"/>
      <c r="BY1274" s="74"/>
      <c r="BZ1274" s="74"/>
      <c r="CA1274" s="74"/>
      <c r="CB1274" s="74"/>
      <c r="CC1274" s="74"/>
      <c r="CD1274" s="74"/>
      <c r="CE1274" s="74"/>
      <c r="CF1274" s="74"/>
      <c r="CG1274" s="74"/>
      <c r="CH1274" s="74"/>
      <c r="CI1274" s="74"/>
      <c r="CJ1274" s="74"/>
      <c r="CK1274" s="74"/>
      <c r="CL1274" s="74"/>
      <c r="CM1274" s="74"/>
      <c r="CN1274" s="74"/>
      <c r="CO1274" s="74"/>
      <c r="CP1274" s="74"/>
      <c r="CQ1274" s="74"/>
      <c r="CR1274" s="74"/>
      <c r="CS1274" s="74"/>
      <c r="CT1274" s="74"/>
      <c r="CU1274" s="74"/>
      <c r="CV1274" s="74"/>
      <c r="CW1274" s="74"/>
      <c r="CX1274" s="74"/>
      <c r="CY1274" s="74"/>
      <c r="CZ1274" s="74"/>
      <c r="DA1274" s="74"/>
      <c r="DB1274" s="74"/>
      <c r="DC1274" s="74"/>
      <c r="DD1274" s="74"/>
      <c r="DE1274" s="74"/>
      <c r="DF1274" s="74"/>
      <c r="DG1274" s="74"/>
      <c r="DH1274" s="74"/>
      <c r="DI1274" s="74"/>
      <c r="DJ1274" s="74"/>
      <c r="DK1274" s="74"/>
      <c r="DL1274" s="74"/>
      <c r="DM1274" s="74"/>
      <c r="DN1274" s="74"/>
      <c r="DO1274" s="74"/>
      <c r="DP1274" s="74"/>
      <c r="DQ1274" s="74"/>
      <c r="DR1274" s="74"/>
      <c r="DS1274" s="74"/>
      <c r="DT1274" s="74"/>
      <c r="DU1274" s="74"/>
      <c r="DV1274" s="74"/>
      <c r="DW1274" s="74"/>
      <c r="DX1274" s="74"/>
      <c r="DY1274" s="74"/>
      <c r="DZ1274" s="74"/>
      <c r="EA1274" s="74"/>
      <c r="EB1274" s="74"/>
      <c r="EC1274" s="74"/>
      <c r="ED1274" s="74"/>
      <c r="EE1274" s="74"/>
      <c r="EF1274" s="74"/>
      <c r="EG1274" s="74"/>
      <c r="EH1274" s="74"/>
      <c r="EI1274" s="74"/>
      <c r="EJ1274" s="74"/>
      <c r="EK1274" s="74"/>
      <c r="EL1274" s="74"/>
      <c r="EM1274" s="74"/>
      <c r="EN1274" s="74"/>
      <c r="EO1274" s="74"/>
      <c r="EP1274" s="74"/>
      <c r="EQ1274" s="74"/>
      <c r="ER1274" s="74"/>
      <c r="ES1274" s="74"/>
      <c r="ET1274" s="74"/>
      <c r="EU1274" s="74"/>
      <c r="EV1274" s="74"/>
      <c r="EW1274" s="74"/>
      <c r="EX1274" s="74"/>
      <c r="EY1274" s="74"/>
      <c r="EZ1274" s="74"/>
      <c r="FA1274" s="74"/>
    </row>
    <row r="1275" spans="1:157" ht="31.5">
      <c r="B1275" s="154" t="s">
        <v>1636</v>
      </c>
      <c r="C1275" s="290" t="s">
        <v>1307</v>
      </c>
      <c r="D1275" s="180" t="s">
        <v>1308</v>
      </c>
      <c r="E1275" s="175" t="s">
        <v>21</v>
      </c>
      <c r="F1275" s="202"/>
      <c r="G1275" s="174"/>
      <c r="H1275" s="178">
        <f>SUM(H1276:H1279)</f>
        <v>11.19205</v>
      </c>
    </row>
    <row r="1276" spans="1:157" ht="30">
      <c r="B1276" s="291" t="s">
        <v>2471</v>
      </c>
      <c r="C1276" s="296" t="s">
        <v>1247</v>
      </c>
      <c r="D1276" s="205" t="s">
        <v>1246</v>
      </c>
      <c r="E1276" s="297" t="s">
        <v>261</v>
      </c>
      <c r="F1276" s="267">
        <v>3.5000000000000003E-2</v>
      </c>
      <c r="G1276" s="205">
        <v>12.91</v>
      </c>
      <c r="H1276" s="298">
        <f>F1276*G1276</f>
        <v>0.45185000000000003</v>
      </c>
    </row>
    <row r="1277" spans="1:157" ht="30">
      <c r="B1277" s="291" t="s">
        <v>2472</v>
      </c>
      <c r="C1277" s="292" t="s">
        <v>745</v>
      </c>
      <c r="D1277" s="95" t="s">
        <v>266</v>
      </c>
      <c r="E1277" s="261" t="s">
        <v>261</v>
      </c>
      <c r="F1277" s="223">
        <v>3.5000000000000003E-2</v>
      </c>
      <c r="G1277" s="95">
        <v>15.72</v>
      </c>
      <c r="H1277" s="268">
        <f>F1277*G1277</f>
        <v>0.55020000000000002</v>
      </c>
    </row>
    <row r="1278" spans="1:157" ht="30">
      <c r="B1278" s="291" t="s">
        <v>2473</v>
      </c>
      <c r="C1278" s="292" t="s">
        <v>1309</v>
      </c>
      <c r="D1278" s="95" t="s">
        <v>1310</v>
      </c>
      <c r="E1278" s="261" t="s">
        <v>21</v>
      </c>
      <c r="F1278" s="223">
        <v>1</v>
      </c>
      <c r="G1278" s="95">
        <v>0.5</v>
      </c>
      <c r="H1278" s="268">
        <f>F1278*G1278</f>
        <v>0.5</v>
      </c>
    </row>
    <row r="1279" spans="1:157" ht="30.75" thickBot="1">
      <c r="B1279" s="291" t="s">
        <v>2474</v>
      </c>
      <c r="C1279" s="293" t="s">
        <v>1311</v>
      </c>
      <c r="D1279" s="121" t="s">
        <v>1312</v>
      </c>
      <c r="E1279" s="265" t="s">
        <v>21</v>
      </c>
      <c r="F1279" s="224">
        <v>1</v>
      </c>
      <c r="G1279" s="121">
        <v>9.69</v>
      </c>
      <c r="H1279" s="269">
        <f>F1279*G1279</f>
        <v>9.69</v>
      </c>
    </row>
    <row r="1280" spans="1:157" s="172" customFormat="1" ht="15.75" thickBot="1">
      <c r="A1280" s="165"/>
      <c r="B1280" s="198"/>
      <c r="C1280" s="172" t="s">
        <v>907</v>
      </c>
      <c r="E1280" s="198"/>
      <c r="I1280" s="74"/>
      <c r="J1280" s="74"/>
      <c r="K1280" s="74"/>
      <c r="L1280" s="74"/>
      <c r="M1280" s="74"/>
      <c r="N1280" s="74"/>
      <c r="O1280" s="74"/>
      <c r="P1280" s="74"/>
      <c r="Q1280" s="74"/>
      <c r="R1280" s="74"/>
      <c r="S1280" s="74"/>
      <c r="T1280" s="74"/>
      <c r="U1280" s="74"/>
      <c r="V1280" s="74"/>
      <c r="W1280" s="74"/>
      <c r="X1280" s="74"/>
      <c r="Y1280" s="74"/>
      <c r="Z1280" s="74"/>
      <c r="AA1280" s="74"/>
      <c r="AB1280" s="74"/>
      <c r="AC1280" s="74"/>
      <c r="AD1280" s="74"/>
      <c r="AE1280" s="74"/>
      <c r="AF1280" s="74"/>
      <c r="AG1280" s="74"/>
      <c r="AH1280" s="74"/>
      <c r="AI1280" s="74"/>
      <c r="AJ1280" s="74"/>
      <c r="AK1280" s="74"/>
      <c r="AL1280" s="74"/>
      <c r="AM1280" s="74"/>
      <c r="AN1280" s="74"/>
      <c r="AO1280" s="74"/>
      <c r="AP1280" s="74"/>
      <c r="AQ1280" s="74"/>
      <c r="AR1280" s="74"/>
      <c r="AS1280" s="74"/>
      <c r="AT1280" s="74"/>
      <c r="AU1280" s="74"/>
      <c r="AV1280" s="74"/>
      <c r="AW1280" s="74"/>
      <c r="AX1280" s="74"/>
      <c r="AY1280" s="74"/>
      <c r="AZ1280" s="74"/>
      <c r="BA1280" s="74"/>
      <c r="BB1280" s="74"/>
      <c r="BC1280" s="74"/>
      <c r="BD1280" s="74"/>
      <c r="BE1280" s="74"/>
      <c r="BF1280" s="74"/>
      <c r="BG1280" s="74"/>
      <c r="BH1280" s="74"/>
      <c r="BI1280" s="74"/>
      <c r="BJ1280" s="74"/>
      <c r="BK1280" s="74"/>
      <c r="BL1280" s="74"/>
      <c r="BM1280" s="74"/>
      <c r="BN1280" s="74"/>
      <c r="BO1280" s="74"/>
      <c r="BP1280" s="74"/>
      <c r="BQ1280" s="74"/>
      <c r="BR1280" s="74"/>
      <c r="BS1280" s="74"/>
      <c r="BT1280" s="74"/>
      <c r="BU1280" s="74"/>
      <c r="BV1280" s="74"/>
      <c r="BW1280" s="74"/>
      <c r="BX1280" s="74"/>
      <c r="BY1280" s="74"/>
      <c r="BZ1280" s="74"/>
      <c r="CA1280" s="74"/>
      <c r="CB1280" s="74"/>
      <c r="CC1280" s="74"/>
      <c r="CD1280" s="74"/>
      <c r="CE1280" s="74"/>
      <c r="CF1280" s="74"/>
      <c r="CG1280" s="74"/>
      <c r="CH1280" s="74"/>
      <c r="CI1280" s="74"/>
      <c r="CJ1280" s="74"/>
      <c r="CK1280" s="74"/>
      <c r="CL1280" s="74"/>
      <c r="CM1280" s="74"/>
      <c r="CN1280" s="74"/>
      <c r="CO1280" s="74"/>
      <c r="CP1280" s="74"/>
      <c r="CQ1280" s="74"/>
      <c r="CR1280" s="74"/>
      <c r="CS1280" s="74"/>
      <c r="CT1280" s="74"/>
      <c r="CU1280" s="74"/>
      <c r="CV1280" s="74"/>
      <c r="CW1280" s="74"/>
      <c r="CX1280" s="74"/>
      <c r="CY1280" s="74"/>
      <c r="CZ1280" s="74"/>
      <c r="DA1280" s="74"/>
      <c r="DB1280" s="74"/>
      <c r="DC1280" s="74"/>
      <c r="DD1280" s="74"/>
      <c r="DE1280" s="74"/>
      <c r="DF1280" s="74"/>
      <c r="DG1280" s="74"/>
      <c r="DH1280" s="74"/>
      <c r="DI1280" s="74"/>
      <c r="DJ1280" s="74"/>
      <c r="DK1280" s="74"/>
      <c r="DL1280" s="74"/>
      <c r="DM1280" s="74"/>
      <c r="DN1280" s="74"/>
      <c r="DO1280" s="74"/>
      <c r="DP1280" s="74"/>
      <c r="DQ1280" s="74"/>
      <c r="DR1280" s="74"/>
      <c r="DS1280" s="74"/>
      <c r="DT1280" s="74"/>
      <c r="DU1280" s="74"/>
      <c r="DV1280" s="74"/>
      <c r="DW1280" s="74"/>
      <c r="DX1280" s="74"/>
      <c r="DY1280" s="74"/>
      <c r="DZ1280" s="74"/>
      <c r="EA1280" s="74"/>
      <c r="EB1280" s="74"/>
      <c r="EC1280" s="74"/>
      <c r="ED1280" s="74"/>
      <c r="EE1280" s="74"/>
      <c r="EF1280" s="74"/>
      <c r="EG1280" s="74"/>
      <c r="EH1280" s="74"/>
      <c r="EI1280" s="74"/>
      <c r="EJ1280" s="74"/>
      <c r="EK1280" s="74"/>
      <c r="EL1280" s="74"/>
      <c r="EM1280" s="74"/>
      <c r="EN1280" s="74"/>
      <c r="EO1280" s="74"/>
      <c r="EP1280" s="74"/>
      <c r="EQ1280" s="74"/>
      <c r="ER1280" s="74"/>
      <c r="ES1280" s="74"/>
      <c r="ET1280" s="74"/>
      <c r="EU1280" s="74"/>
      <c r="EV1280" s="74"/>
      <c r="EW1280" s="74"/>
      <c r="EX1280" s="74"/>
      <c r="EY1280" s="74"/>
      <c r="EZ1280" s="74"/>
      <c r="FA1280" s="74"/>
    </row>
    <row r="1281" spans="1:157" ht="31.5">
      <c r="B1281" s="299" t="s">
        <v>1637</v>
      </c>
      <c r="C1281" s="300" t="s">
        <v>1313</v>
      </c>
      <c r="D1281" s="276" t="s">
        <v>1314</v>
      </c>
      <c r="E1281" s="277" t="s">
        <v>21</v>
      </c>
      <c r="F1281" s="278"/>
      <c r="G1281" s="279"/>
      <c r="H1281" s="178">
        <f>SUM(H1282:H1285)</f>
        <v>11.56424</v>
      </c>
    </row>
    <row r="1282" spans="1:157" ht="30">
      <c r="B1282" s="291" t="s">
        <v>2475</v>
      </c>
      <c r="C1282" s="292" t="s">
        <v>1247</v>
      </c>
      <c r="D1282" s="95" t="s">
        <v>1246</v>
      </c>
      <c r="E1282" s="261" t="s">
        <v>261</v>
      </c>
      <c r="F1282" s="223">
        <v>4.8000000000000001E-2</v>
      </c>
      <c r="G1282" s="95">
        <v>12.91</v>
      </c>
      <c r="H1282" s="268">
        <f>F1282*G1282</f>
        <v>0.61968000000000001</v>
      </c>
    </row>
    <row r="1283" spans="1:157" ht="30">
      <c r="B1283" s="291" t="s">
        <v>2476</v>
      </c>
      <c r="C1283" s="292" t="s">
        <v>745</v>
      </c>
      <c r="D1283" s="95" t="s">
        <v>266</v>
      </c>
      <c r="E1283" s="261" t="s">
        <v>261</v>
      </c>
      <c r="F1283" s="223">
        <v>4.8000000000000001E-2</v>
      </c>
      <c r="G1283" s="95">
        <v>15.72</v>
      </c>
      <c r="H1283" s="268">
        <f>F1283*G1283</f>
        <v>0.75456000000000001</v>
      </c>
    </row>
    <row r="1284" spans="1:157" ht="30">
      <c r="B1284" s="291" t="s">
        <v>2477</v>
      </c>
      <c r="C1284" s="292" t="s">
        <v>1309</v>
      </c>
      <c r="D1284" s="95" t="s">
        <v>1310</v>
      </c>
      <c r="E1284" s="261" t="s">
        <v>21</v>
      </c>
      <c r="F1284" s="223">
        <v>1</v>
      </c>
      <c r="G1284" s="95">
        <v>0.5</v>
      </c>
      <c r="H1284" s="268">
        <f>F1284*G1284</f>
        <v>0.5</v>
      </c>
    </row>
    <row r="1285" spans="1:157" ht="30.75" thickBot="1">
      <c r="B1285" s="291" t="s">
        <v>2478</v>
      </c>
      <c r="C1285" s="293" t="s">
        <v>1311</v>
      </c>
      <c r="D1285" s="121" t="s">
        <v>1312</v>
      </c>
      <c r="E1285" s="265" t="s">
        <v>21</v>
      </c>
      <c r="F1285" s="224">
        <v>1</v>
      </c>
      <c r="G1285" s="121">
        <v>9.69</v>
      </c>
      <c r="H1285" s="269">
        <f>F1285*G1285</f>
        <v>9.69</v>
      </c>
    </row>
    <row r="1286" spans="1:157" s="172" customFormat="1" ht="15.75" thickBot="1">
      <c r="A1286" s="165"/>
      <c r="B1286" s="198"/>
      <c r="C1286" s="172" t="s">
        <v>907</v>
      </c>
      <c r="E1286" s="198"/>
      <c r="I1286" s="74"/>
      <c r="J1286" s="74"/>
      <c r="K1286" s="74"/>
      <c r="L1286" s="74"/>
      <c r="M1286" s="74"/>
      <c r="N1286" s="74"/>
      <c r="O1286" s="74"/>
      <c r="P1286" s="74"/>
      <c r="Q1286" s="74"/>
      <c r="R1286" s="74"/>
      <c r="S1286" s="74"/>
      <c r="T1286" s="74"/>
      <c r="U1286" s="74"/>
      <c r="V1286" s="74"/>
      <c r="W1286" s="74"/>
      <c r="X1286" s="74"/>
      <c r="Y1286" s="74"/>
      <c r="Z1286" s="74"/>
      <c r="AA1286" s="74"/>
      <c r="AB1286" s="74"/>
      <c r="AC1286" s="74"/>
      <c r="AD1286" s="74"/>
      <c r="AE1286" s="74"/>
      <c r="AF1286" s="74"/>
      <c r="AG1286" s="74"/>
      <c r="AH1286" s="74"/>
      <c r="AI1286" s="74"/>
      <c r="AJ1286" s="74"/>
      <c r="AK1286" s="74"/>
      <c r="AL1286" s="74"/>
      <c r="AM1286" s="74"/>
      <c r="AN1286" s="74"/>
      <c r="AO1286" s="74"/>
      <c r="AP1286" s="74"/>
      <c r="AQ1286" s="74"/>
      <c r="AR1286" s="74"/>
      <c r="AS1286" s="74"/>
      <c r="AT1286" s="74"/>
      <c r="AU1286" s="74"/>
      <c r="AV1286" s="74"/>
      <c r="AW1286" s="74"/>
      <c r="AX1286" s="74"/>
      <c r="AY1286" s="74"/>
      <c r="AZ1286" s="74"/>
      <c r="BA1286" s="74"/>
      <c r="BB1286" s="74"/>
      <c r="BC1286" s="74"/>
      <c r="BD1286" s="74"/>
      <c r="BE1286" s="74"/>
      <c r="BF1286" s="74"/>
      <c r="BG1286" s="74"/>
      <c r="BH1286" s="74"/>
      <c r="BI1286" s="74"/>
      <c r="BJ1286" s="74"/>
      <c r="BK1286" s="74"/>
      <c r="BL1286" s="74"/>
      <c r="BM1286" s="74"/>
      <c r="BN1286" s="74"/>
      <c r="BO1286" s="74"/>
      <c r="BP1286" s="74"/>
      <c r="BQ1286" s="74"/>
      <c r="BR1286" s="74"/>
      <c r="BS1286" s="74"/>
      <c r="BT1286" s="74"/>
      <c r="BU1286" s="74"/>
      <c r="BV1286" s="74"/>
      <c r="BW1286" s="74"/>
      <c r="BX1286" s="74"/>
      <c r="BY1286" s="74"/>
      <c r="BZ1286" s="74"/>
      <c r="CA1286" s="74"/>
      <c r="CB1286" s="74"/>
      <c r="CC1286" s="74"/>
      <c r="CD1286" s="74"/>
      <c r="CE1286" s="74"/>
      <c r="CF1286" s="74"/>
      <c r="CG1286" s="74"/>
      <c r="CH1286" s="74"/>
      <c r="CI1286" s="74"/>
      <c r="CJ1286" s="74"/>
      <c r="CK1286" s="74"/>
      <c r="CL1286" s="74"/>
      <c r="CM1286" s="74"/>
      <c r="CN1286" s="74"/>
      <c r="CO1286" s="74"/>
      <c r="CP1286" s="74"/>
      <c r="CQ1286" s="74"/>
      <c r="CR1286" s="74"/>
      <c r="CS1286" s="74"/>
      <c r="CT1286" s="74"/>
      <c r="CU1286" s="74"/>
      <c r="CV1286" s="74"/>
      <c r="CW1286" s="74"/>
      <c r="CX1286" s="74"/>
      <c r="CY1286" s="74"/>
      <c r="CZ1286" s="74"/>
      <c r="DA1286" s="74"/>
      <c r="DB1286" s="74"/>
      <c r="DC1286" s="74"/>
      <c r="DD1286" s="74"/>
      <c r="DE1286" s="74"/>
      <c r="DF1286" s="74"/>
      <c r="DG1286" s="74"/>
      <c r="DH1286" s="74"/>
      <c r="DI1286" s="74"/>
      <c r="DJ1286" s="74"/>
      <c r="DK1286" s="74"/>
      <c r="DL1286" s="74"/>
      <c r="DM1286" s="74"/>
      <c r="DN1286" s="74"/>
      <c r="DO1286" s="74"/>
      <c r="DP1286" s="74"/>
      <c r="DQ1286" s="74"/>
      <c r="DR1286" s="74"/>
      <c r="DS1286" s="74"/>
      <c r="DT1286" s="74"/>
      <c r="DU1286" s="74"/>
      <c r="DV1286" s="74"/>
      <c r="DW1286" s="74"/>
      <c r="DX1286" s="74"/>
      <c r="DY1286" s="74"/>
      <c r="DZ1286" s="74"/>
      <c r="EA1286" s="74"/>
      <c r="EB1286" s="74"/>
      <c r="EC1286" s="74"/>
      <c r="ED1286" s="74"/>
      <c r="EE1286" s="74"/>
      <c r="EF1286" s="74"/>
      <c r="EG1286" s="74"/>
      <c r="EH1286" s="74"/>
      <c r="EI1286" s="74"/>
      <c r="EJ1286" s="74"/>
      <c r="EK1286" s="74"/>
      <c r="EL1286" s="74"/>
      <c r="EM1286" s="74"/>
      <c r="EN1286" s="74"/>
      <c r="EO1286" s="74"/>
      <c r="EP1286" s="74"/>
      <c r="EQ1286" s="74"/>
      <c r="ER1286" s="74"/>
      <c r="ES1286" s="74"/>
      <c r="ET1286" s="74"/>
      <c r="EU1286" s="74"/>
      <c r="EV1286" s="74"/>
      <c r="EW1286" s="74"/>
      <c r="EX1286" s="74"/>
      <c r="EY1286" s="74"/>
      <c r="EZ1286" s="74"/>
      <c r="FA1286" s="74"/>
    </row>
    <row r="1287" spans="1:157" ht="31.5">
      <c r="B1287" s="299" t="s">
        <v>1638</v>
      </c>
      <c r="C1287" s="300" t="s">
        <v>1315</v>
      </c>
      <c r="D1287" s="276" t="s">
        <v>1316</v>
      </c>
      <c r="E1287" s="277" t="s">
        <v>21</v>
      </c>
      <c r="F1287" s="278"/>
      <c r="G1287" s="279"/>
      <c r="H1287" s="178">
        <f>SUM(H1288:H1291)</f>
        <v>12.23958</v>
      </c>
    </row>
    <row r="1288" spans="1:157" ht="30">
      <c r="B1288" s="291" t="s">
        <v>2479</v>
      </c>
      <c r="C1288" s="292" t="s">
        <v>1247</v>
      </c>
      <c r="D1288" s="95" t="s">
        <v>1246</v>
      </c>
      <c r="E1288" s="261" t="s">
        <v>261</v>
      </c>
      <c r="F1288" s="223">
        <v>6.6000000000000003E-2</v>
      </c>
      <c r="G1288" s="95">
        <v>12.91</v>
      </c>
      <c r="H1288" s="268">
        <f>F1288*G1288</f>
        <v>0.85206000000000004</v>
      </c>
    </row>
    <row r="1289" spans="1:157" ht="30">
      <c r="B1289" s="291" t="s">
        <v>2480</v>
      </c>
      <c r="C1289" s="292" t="s">
        <v>745</v>
      </c>
      <c r="D1289" s="95" t="s">
        <v>266</v>
      </c>
      <c r="E1289" s="261" t="s">
        <v>261</v>
      </c>
      <c r="F1289" s="223">
        <v>6.6000000000000003E-2</v>
      </c>
      <c r="G1289" s="95">
        <v>15.72</v>
      </c>
      <c r="H1289" s="268">
        <f>F1289*G1289</f>
        <v>1.03752</v>
      </c>
    </row>
    <row r="1290" spans="1:157" ht="30">
      <c r="B1290" s="291" t="s">
        <v>2481</v>
      </c>
      <c r="C1290" s="292" t="s">
        <v>1317</v>
      </c>
      <c r="D1290" s="95" t="s">
        <v>1318</v>
      </c>
      <c r="E1290" s="261" t="s">
        <v>21</v>
      </c>
      <c r="F1290" s="223">
        <v>1</v>
      </c>
      <c r="G1290" s="95">
        <v>0.66</v>
      </c>
      <c r="H1290" s="268">
        <f>F1290*G1290</f>
        <v>0.66</v>
      </c>
    </row>
    <row r="1291" spans="1:157" ht="30.75" thickBot="1">
      <c r="B1291" s="291" t="s">
        <v>2482</v>
      </c>
      <c r="C1291" s="293" t="s">
        <v>1311</v>
      </c>
      <c r="D1291" s="121" t="s">
        <v>1312</v>
      </c>
      <c r="E1291" s="265" t="s">
        <v>21</v>
      </c>
      <c r="F1291" s="224">
        <v>1</v>
      </c>
      <c r="G1291" s="121">
        <v>9.69</v>
      </c>
      <c r="H1291" s="269">
        <f>F1291*G1291</f>
        <v>9.69</v>
      </c>
    </row>
    <row r="1292" spans="1:157" s="172" customFormat="1" ht="15.75" thickBot="1">
      <c r="A1292" s="165"/>
      <c r="B1292" s="198"/>
      <c r="C1292" s="172" t="s">
        <v>907</v>
      </c>
      <c r="E1292" s="198"/>
      <c r="I1292" s="74"/>
      <c r="J1292" s="74"/>
      <c r="K1292" s="74"/>
      <c r="L1292" s="74"/>
      <c r="M1292" s="74"/>
      <c r="N1292" s="74"/>
      <c r="O1292" s="74"/>
      <c r="P1292" s="74"/>
      <c r="Q1292" s="74"/>
      <c r="R1292" s="74"/>
      <c r="S1292" s="74"/>
      <c r="T1292" s="74"/>
      <c r="U1292" s="74"/>
      <c r="V1292" s="74"/>
      <c r="W1292" s="74"/>
      <c r="X1292" s="74"/>
      <c r="Y1292" s="74"/>
      <c r="Z1292" s="74"/>
      <c r="AA1292" s="74"/>
      <c r="AB1292" s="74"/>
      <c r="AC1292" s="74"/>
      <c r="AD1292" s="74"/>
      <c r="AE1292" s="74"/>
      <c r="AF1292" s="74"/>
      <c r="AG1292" s="74"/>
      <c r="AH1292" s="74"/>
      <c r="AI1292" s="74"/>
      <c r="AJ1292" s="74"/>
      <c r="AK1292" s="74"/>
      <c r="AL1292" s="74"/>
      <c r="AM1292" s="74"/>
      <c r="AN1292" s="74"/>
      <c r="AO1292" s="74"/>
      <c r="AP1292" s="74"/>
      <c r="AQ1292" s="74"/>
      <c r="AR1292" s="74"/>
      <c r="AS1292" s="74"/>
      <c r="AT1292" s="74"/>
      <c r="AU1292" s="74"/>
      <c r="AV1292" s="74"/>
      <c r="AW1292" s="74"/>
      <c r="AX1292" s="74"/>
      <c r="AY1292" s="74"/>
      <c r="AZ1292" s="74"/>
      <c r="BA1292" s="74"/>
      <c r="BB1292" s="74"/>
      <c r="BC1292" s="74"/>
      <c r="BD1292" s="74"/>
      <c r="BE1292" s="74"/>
      <c r="BF1292" s="74"/>
      <c r="BG1292" s="74"/>
      <c r="BH1292" s="74"/>
      <c r="BI1292" s="74"/>
      <c r="BJ1292" s="74"/>
      <c r="BK1292" s="74"/>
      <c r="BL1292" s="74"/>
      <c r="BM1292" s="74"/>
      <c r="BN1292" s="74"/>
      <c r="BO1292" s="74"/>
      <c r="BP1292" s="74"/>
      <c r="BQ1292" s="74"/>
      <c r="BR1292" s="74"/>
      <c r="BS1292" s="74"/>
      <c r="BT1292" s="74"/>
      <c r="BU1292" s="74"/>
      <c r="BV1292" s="74"/>
      <c r="BW1292" s="74"/>
      <c r="BX1292" s="74"/>
      <c r="BY1292" s="74"/>
      <c r="BZ1292" s="74"/>
      <c r="CA1292" s="74"/>
      <c r="CB1292" s="74"/>
      <c r="CC1292" s="74"/>
      <c r="CD1292" s="74"/>
      <c r="CE1292" s="74"/>
      <c r="CF1292" s="74"/>
      <c r="CG1292" s="74"/>
      <c r="CH1292" s="74"/>
      <c r="CI1292" s="74"/>
      <c r="CJ1292" s="74"/>
      <c r="CK1292" s="74"/>
      <c r="CL1292" s="74"/>
      <c r="CM1292" s="74"/>
      <c r="CN1292" s="74"/>
      <c r="CO1292" s="74"/>
      <c r="CP1292" s="74"/>
      <c r="CQ1292" s="74"/>
      <c r="CR1292" s="74"/>
      <c r="CS1292" s="74"/>
      <c r="CT1292" s="74"/>
      <c r="CU1292" s="74"/>
      <c r="CV1292" s="74"/>
      <c r="CW1292" s="74"/>
      <c r="CX1292" s="74"/>
      <c r="CY1292" s="74"/>
      <c r="CZ1292" s="74"/>
      <c r="DA1292" s="74"/>
      <c r="DB1292" s="74"/>
      <c r="DC1292" s="74"/>
      <c r="DD1292" s="74"/>
      <c r="DE1292" s="74"/>
      <c r="DF1292" s="74"/>
      <c r="DG1292" s="74"/>
      <c r="DH1292" s="74"/>
      <c r="DI1292" s="74"/>
      <c r="DJ1292" s="74"/>
      <c r="DK1292" s="74"/>
      <c r="DL1292" s="74"/>
      <c r="DM1292" s="74"/>
      <c r="DN1292" s="74"/>
      <c r="DO1292" s="74"/>
      <c r="DP1292" s="74"/>
      <c r="DQ1292" s="74"/>
      <c r="DR1292" s="74"/>
      <c r="DS1292" s="74"/>
      <c r="DT1292" s="74"/>
      <c r="DU1292" s="74"/>
      <c r="DV1292" s="74"/>
      <c r="DW1292" s="74"/>
      <c r="DX1292" s="74"/>
      <c r="DY1292" s="74"/>
      <c r="DZ1292" s="74"/>
      <c r="EA1292" s="74"/>
      <c r="EB1292" s="74"/>
      <c r="EC1292" s="74"/>
      <c r="ED1292" s="74"/>
      <c r="EE1292" s="74"/>
      <c r="EF1292" s="74"/>
      <c r="EG1292" s="74"/>
      <c r="EH1292" s="74"/>
      <c r="EI1292" s="74"/>
      <c r="EJ1292" s="74"/>
      <c r="EK1292" s="74"/>
      <c r="EL1292" s="74"/>
      <c r="EM1292" s="74"/>
      <c r="EN1292" s="74"/>
      <c r="EO1292" s="74"/>
      <c r="EP1292" s="74"/>
      <c r="EQ1292" s="74"/>
      <c r="ER1292" s="74"/>
      <c r="ES1292" s="74"/>
      <c r="ET1292" s="74"/>
      <c r="EU1292" s="74"/>
      <c r="EV1292" s="74"/>
      <c r="EW1292" s="74"/>
      <c r="EX1292" s="74"/>
      <c r="EY1292" s="74"/>
      <c r="EZ1292" s="74"/>
      <c r="FA1292" s="74"/>
    </row>
    <row r="1293" spans="1:157" ht="31.5">
      <c r="B1293" s="299" t="s">
        <v>1639</v>
      </c>
      <c r="C1293" s="300" t="s">
        <v>1319</v>
      </c>
      <c r="D1293" s="276" t="s">
        <v>1320</v>
      </c>
      <c r="E1293" s="277" t="s">
        <v>21</v>
      </c>
      <c r="F1293" s="278"/>
      <c r="G1293" s="279"/>
      <c r="H1293" s="178">
        <f>SUM(H1294:H1297)</f>
        <v>13.075329999999999</v>
      </c>
    </row>
    <row r="1294" spans="1:157" ht="30">
      <c r="B1294" s="291" t="s">
        <v>2483</v>
      </c>
      <c r="C1294" s="292" t="s">
        <v>1247</v>
      </c>
      <c r="D1294" s="95" t="s">
        <v>1246</v>
      </c>
      <c r="E1294" s="261" t="s">
        <v>261</v>
      </c>
      <c r="F1294" s="223">
        <v>9.0999999999999998E-2</v>
      </c>
      <c r="G1294" s="95">
        <v>12.91</v>
      </c>
      <c r="H1294" s="268">
        <f>F1294*G1294</f>
        <v>1.1748099999999999</v>
      </c>
    </row>
    <row r="1295" spans="1:157" ht="30">
      <c r="B1295" s="291" t="s">
        <v>2484</v>
      </c>
      <c r="C1295" s="292" t="s">
        <v>745</v>
      </c>
      <c r="D1295" s="95" t="s">
        <v>266</v>
      </c>
      <c r="E1295" s="261" t="s">
        <v>261</v>
      </c>
      <c r="F1295" s="223">
        <v>9.0999999999999998E-2</v>
      </c>
      <c r="G1295" s="95">
        <v>15.72</v>
      </c>
      <c r="H1295" s="268">
        <f>F1295*G1295</f>
        <v>1.43052</v>
      </c>
    </row>
    <row r="1296" spans="1:157" ht="30">
      <c r="B1296" s="291" t="s">
        <v>2485</v>
      </c>
      <c r="C1296" s="292" t="s">
        <v>1321</v>
      </c>
      <c r="D1296" s="95" t="s">
        <v>1322</v>
      </c>
      <c r="E1296" s="261" t="s">
        <v>21</v>
      </c>
      <c r="F1296" s="223">
        <v>1</v>
      </c>
      <c r="G1296" s="95">
        <v>0.78</v>
      </c>
      <c r="H1296" s="268">
        <f>F1296*G1296</f>
        <v>0.78</v>
      </c>
    </row>
    <row r="1297" spans="1:157" ht="30.75" thickBot="1">
      <c r="B1297" s="291" t="s">
        <v>2486</v>
      </c>
      <c r="C1297" s="293" t="s">
        <v>1311</v>
      </c>
      <c r="D1297" s="121" t="s">
        <v>1312</v>
      </c>
      <c r="E1297" s="265" t="s">
        <v>21</v>
      </c>
      <c r="F1297" s="224">
        <v>1</v>
      </c>
      <c r="G1297" s="121">
        <v>9.69</v>
      </c>
      <c r="H1297" s="269">
        <f>F1297*G1297</f>
        <v>9.69</v>
      </c>
    </row>
    <row r="1298" spans="1:157" s="172" customFormat="1" ht="15.75" thickBot="1">
      <c r="A1298" s="165"/>
      <c r="B1298" s="166"/>
      <c r="C1298" s="197" t="s">
        <v>907</v>
      </c>
      <c r="D1298" s="168"/>
      <c r="E1298" s="197"/>
      <c r="F1298" s="266"/>
      <c r="G1298" s="168"/>
      <c r="H1298" s="197"/>
      <c r="I1298" s="74"/>
      <c r="J1298" s="74"/>
      <c r="K1298" s="74"/>
      <c r="L1298" s="74"/>
      <c r="M1298" s="74"/>
      <c r="N1298" s="74"/>
      <c r="O1298" s="74"/>
      <c r="P1298" s="74"/>
      <c r="Q1298" s="74"/>
      <c r="R1298" s="74"/>
      <c r="S1298" s="74"/>
      <c r="T1298" s="74"/>
      <c r="U1298" s="74"/>
      <c r="V1298" s="74"/>
      <c r="W1298" s="74"/>
      <c r="X1298" s="74"/>
      <c r="Y1298" s="74"/>
      <c r="Z1298" s="74"/>
      <c r="AA1298" s="74"/>
      <c r="AB1298" s="74"/>
      <c r="AC1298" s="74"/>
      <c r="AD1298" s="74"/>
      <c r="AE1298" s="74"/>
      <c r="AF1298" s="74"/>
      <c r="AG1298" s="74"/>
      <c r="AH1298" s="74"/>
      <c r="AI1298" s="74"/>
      <c r="AJ1298" s="74"/>
      <c r="AK1298" s="74"/>
      <c r="AL1298" s="74"/>
      <c r="AM1298" s="74"/>
      <c r="AN1298" s="74"/>
      <c r="AO1298" s="74"/>
      <c r="AP1298" s="74"/>
      <c r="AQ1298" s="74"/>
      <c r="AR1298" s="74"/>
      <c r="AS1298" s="74"/>
      <c r="AT1298" s="74"/>
      <c r="AU1298" s="74"/>
      <c r="AV1298" s="74"/>
      <c r="AW1298" s="74"/>
      <c r="AX1298" s="74"/>
      <c r="AY1298" s="74"/>
      <c r="AZ1298" s="74"/>
      <c r="BA1298" s="74"/>
      <c r="BB1298" s="74"/>
      <c r="BC1298" s="74"/>
      <c r="BD1298" s="74"/>
      <c r="BE1298" s="74"/>
      <c r="BF1298" s="74"/>
      <c r="BG1298" s="74"/>
      <c r="BH1298" s="74"/>
      <c r="BI1298" s="74"/>
      <c r="BJ1298" s="74"/>
      <c r="BK1298" s="74"/>
      <c r="BL1298" s="74"/>
      <c r="BM1298" s="74"/>
      <c r="BN1298" s="74"/>
      <c r="BO1298" s="74"/>
      <c r="BP1298" s="74"/>
      <c r="BQ1298" s="74"/>
      <c r="BR1298" s="74"/>
      <c r="BS1298" s="74"/>
      <c r="BT1298" s="74"/>
      <c r="BU1298" s="74"/>
      <c r="BV1298" s="74"/>
      <c r="BW1298" s="74"/>
      <c r="BX1298" s="74"/>
      <c r="BY1298" s="74"/>
      <c r="BZ1298" s="74"/>
      <c r="CA1298" s="74"/>
      <c r="CB1298" s="74"/>
      <c r="CC1298" s="74"/>
      <c r="CD1298" s="74"/>
      <c r="CE1298" s="74"/>
      <c r="CF1298" s="74"/>
      <c r="CG1298" s="74"/>
      <c r="CH1298" s="74"/>
      <c r="CI1298" s="74"/>
      <c r="CJ1298" s="74"/>
      <c r="CK1298" s="74"/>
      <c r="CL1298" s="74"/>
      <c r="CM1298" s="74"/>
      <c r="CN1298" s="74"/>
      <c r="CO1298" s="74"/>
      <c r="CP1298" s="74"/>
      <c r="CQ1298" s="74"/>
      <c r="CR1298" s="74"/>
      <c r="CS1298" s="74"/>
      <c r="CT1298" s="74"/>
      <c r="CU1298" s="74"/>
      <c r="CV1298" s="74"/>
      <c r="CW1298" s="74"/>
      <c r="CX1298" s="74"/>
      <c r="CY1298" s="74"/>
      <c r="CZ1298" s="74"/>
      <c r="DA1298" s="74"/>
      <c r="DB1298" s="74"/>
      <c r="DC1298" s="74"/>
      <c r="DD1298" s="74"/>
      <c r="DE1298" s="74"/>
      <c r="DF1298" s="74"/>
      <c r="DG1298" s="74"/>
      <c r="DH1298" s="74"/>
      <c r="DI1298" s="74"/>
      <c r="DJ1298" s="74"/>
      <c r="DK1298" s="74"/>
      <c r="DL1298" s="74"/>
      <c r="DM1298" s="74"/>
      <c r="DN1298" s="74"/>
      <c r="DO1298" s="74"/>
      <c r="DP1298" s="74"/>
      <c r="DQ1298" s="74"/>
      <c r="DR1298" s="74"/>
      <c r="DS1298" s="74"/>
      <c r="DT1298" s="74"/>
      <c r="DU1298" s="74"/>
      <c r="DV1298" s="74"/>
      <c r="DW1298" s="74"/>
      <c r="DX1298" s="74"/>
      <c r="DY1298" s="74"/>
      <c r="DZ1298" s="74"/>
      <c r="EA1298" s="74"/>
      <c r="EB1298" s="74"/>
      <c r="EC1298" s="74"/>
      <c r="ED1298" s="74"/>
      <c r="EE1298" s="74"/>
      <c r="EF1298" s="74"/>
      <c r="EG1298" s="74"/>
      <c r="EH1298" s="74"/>
      <c r="EI1298" s="74"/>
      <c r="EJ1298" s="74"/>
      <c r="EK1298" s="74"/>
      <c r="EL1298" s="74"/>
      <c r="EM1298" s="74"/>
      <c r="EN1298" s="74"/>
      <c r="EO1298" s="74"/>
      <c r="EP1298" s="74"/>
      <c r="EQ1298" s="74"/>
      <c r="ER1298" s="74"/>
      <c r="ES1298" s="74"/>
      <c r="ET1298" s="74"/>
      <c r="EU1298" s="74"/>
      <c r="EV1298" s="74"/>
      <c r="EW1298" s="74"/>
      <c r="EX1298" s="74"/>
      <c r="EY1298" s="74"/>
      <c r="EZ1298" s="74"/>
      <c r="FA1298" s="74"/>
    </row>
    <row r="1299" spans="1:157" ht="31.5">
      <c r="B1299" s="299" t="s">
        <v>1640</v>
      </c>
      <c r="C1299" s="300" t="s">
        <v>1425</v>
      </c>
      <c r="D1299" s="276" t="s">
        <v>1426</v>
      </c>
      <c r="E1299" s="277" t="s">
        <v>21</v>
      </c>
      <c r="F1299" s="278"/>
      <c r="G1299" s="279"/>
      <c r="H1299" s="178">
        <f>SUM(H1300:H1303)</f>
        <v>87.341839999999991</v>
      </c>
    </row>
    <row r="1300" spans="1:157" ht="30">
      <c r="B1300" s="291" t="s">
        <v>2487</v>
      </c>
      <c r="C1300" s="292" t="s">
        <v>1247</v>
      </c>
      <c r="D1300" s="95" t="s">
        <v>1246</v>
      </c>
      <c r="E1300" s="261" t="s">
        <v>261</v>
      </c>
      <c r="F1300" s="223">
        <v>0.56799999999999995</v>
      </c>
      <c r="G1300" s="95">
        <v>12.91</v>
      </c>
      <c r="H1300" s="268">
        <f>F1300*G1300</f>
        <v>7.3328799999999994</v>
      </c>
    </row>
    <row r="1301" spans="1:157" ht="30">
      <c r="B1301" s="291" t="s">
        <v>2488</v>
      </c>
      <c r="C1301" s="292" t="s">
        <v>745</v>
      </c>
      <c r="D1301" s="95" t="s">
        <v>266</v>
      </c>
      <c r="E1301" s="261" t="s">
        <v>261</v>
      </c>
      <c r="F1301" s="223">
        <v>0.56799999999999995</v>
      </c>
      <c r="G1301" s="95">
        <v>15.72</v>
      </c>
      <c r="H1301" s="268">
        <f>F1301*G1301</f>
        <v>8.92896</v>
      </c>
    </row>
    <row r="1302" spans="1:157" ht="30">
      <c r="B1302" s="291" t="s">
        <v>2489</v>
      </c>
      <c r="C1302" s="292" t="s">
        <v>1427</v>
      </c>
      <c r="D1302" s="95" t="s">
        <v>1428</v>
      </c>
      <c r="E1302" s="261" t="s">
        <v>21</v>
      </c>
      <c r="F1302" s="223">
        <v>3</v>
      </c>
      <c r="G1302" s="95">
        <v>1.01</v>
      </c>
      <c r="H1302" s="268">
        <f>F1302*G1302</f>
        <v>3.0300000000000002</v>
      </c>
    </row>
    <row r="1303" spans="1:157" ht="30.75" thickBot="1">
      <c r="B1303" s="291" t="s">
        <v>2490</v>
      </c>
      <c r="C1303" s="293" t="s">
        <v>1429</v>
      </c>
      <c r="D1303" s="121" t="s">
        <v>1430</v>
      </c>
      <c r="E1303" s="265" t="s">
        <v>21</v>
      </c>
      <c r="F1303" s="224">
        <v>1</v>
      </c>
      <c r="G1303" s="121">
        <v>68.05</v>
      </c>
      <c r="H1303" s="269">
        <f>F1303*G1303</f>
        <v>68.05</v>
      </c>
    </row>
    <row r="1304" spans="1:157" s="172" customFormat="1" ht="15.75" thickBot="1">
      <c r="A1304" s="165"/>
      <c r="B1304" s="198"/>
      <c r="C1304" s="172" t="s">
        <v>907</v>
      </c>
      <c r="E1304" s="198"/>
      <c r="I1304" s="74"/>
      <c r="J1304" s="74"/>
      <c r="K1304" s="74"/>
      <c r="L1304" s="74"/>
      <c r="M1304" s="74"/>
      <c r="N1304" s="74"/>
      <c r="O1304" s="74"/>
      <c r="P1304" s="74"/>
      <c r="Q1304" s="74"/>
      <c r="R1304" s="74"/>
      <c r="S1304" s="74"/>
      <c r="T1304" s="74"/>
      <c r="U1304" s="74"/>
      <c r="V1304" s="74"/>
      <c r="W1304" s="74"/>
      <c r="X1304" s="74"/>
      <c r="Y1304" s="74"/>
      <c r="Z1304" s="74"/>
      <c r="AA1304" s="74"/>
      <c r="AB1304" s="74"/>
      <c r="AC1304" s="74"/>
      <c r="AD1304" s="74"/>
      <c r="AE1304" s="74"/>
      <c r="AF1304" s="74"/>
      <c r="AG1304" s="74"/>
      <c r="AH1304" s="74"/>
      <c r="AI1304" s="74"/>
      <c r="AJ1304" s="74"/>
      <c r="AK1304" s="74"/>
      <c r="AL1304" s="74"/>
      <c r="AM1304" s="74"/>
      <c r="AN1304" s="74"/>
      <c r="AO1304" s="74"/>
      <c r="AP1304" s="74"/>
      <c r="AQ1304" s="74"/>
      <c r="AR1304" s="74"/>
      <c r="AS1304" s="74"/>
      <c r="AT1304" s="74"/>
      <c r="AU1304" s="74"/>
      <c r="AV1304" s="74"/>
      <c r="AW1304" s="74"/>
      <c r="AX1304" s="74"/>
      <c r="AY1304" s="74"/>
      <c r="AZ1304" s="74"/>
      <c r="BA1304" s="74"/>
      <c r="BB1304" s="74"/>
      <c r="BC1304" s="74"/>
      <c r="BD1304" s="74"/>
      <c r="BE1304" s="74"/>
      <c r="BF1304" s="74"/>
      <c r="BG1304" s="74"/>
      <c r="BH1304" s="74"/>
      <c r="BI1304" s="74"/>
      <c r="BJ1304" s="74"/>
      <c r="BK1304" s="74"/>
      <c r="BL1304" s="74"/>
      <c r="BM1304" s="74"/>
      <c r="BN1304" s="74"/>
      <c r="BO1304" s="74"/>
      <c r="BP1304" s="74"/>
      <c r="BQ1304" s="74"/>
      <c r="BR1304" s="74"/>
      <c r="BS1304" s="74"/>
      <c r="BT1304" s="74"/>
      <c r="BU1304" s="74"/>
      <c r="BV1304" s="74"/>
      <c r="BW1304" s="74"/>
      <c r="BX1304" s="74"/>
      <c r="BY1304" s="74"/>
      <c r="BZ1304" s="74"/>
      <c r="CA1304" s="74"/>
      <c r="CB1304" s="74"/>
      <c r="CC1304" s="74"/>
      <c r="CD1304" s="74"/>
      <c r="CE1304" s="74"/>
      <c r="CF1304" s="74"/>
      <c r="CG1304" s="74"/>
      <c r="CH1304" s="74"/>
      <c r="CI1304" s="74"/>
      <c r="CJ1304" s="74"/>
      <c r="CK1304" s="74"/>
      <c r="CL1304" s="74"/>
      <c r="CM1304" s="74"/>
      <c r="CN1304" s="74"/>
      <c r="CO1304" s="74"/>
      <c r="CP1304" s="74"/>
      <c r="CQ1304" s="74"/>
      <c r="CR1304" s="74"/>
      <c r="CS1304" s="74"/>
      <c r="CT1304" s="74"/>
      <c r="CU1304" s="74"/>
      <c r="CV1304" s="74"/>
      <c r="CW1304" s="74"/>
      <c r="CX1304" s="74"/>
      <c r="CY1304" s="74"/>
      <c r="CZ1304" s="74"/>
      <c r="DA1304" s="74"/>
      <c r="DB1304" s="74"/>
      <c r="DC1304" s="74"/>
      <c r="DD1304" s="74"/>
      <c r="DE1304" s="74"/>
      <c r="DF1304" s="74"/>
      <c r="DG1304" s="74"/>
      <c r="DH1304" s="74"/>
      <c r="DI1304" s="74"/>
      <c r="DJ1304" s="74"/>
      <c r="DK1304" s="74"/>
      <c r="DL1304" s="74"/>
      <c r="DM1304" s="74"/>
      <c r="DN1304" s="74"/>
      <c r="DO1304" s="74"/>
      <c r="DP1304" s="74"/>
      <c r="DQ1304" s="74"/>
      <c r="DR1304" s="74"/>
      <c r="DS1304" s="74"/>
      <c r="DT1304" s="74"/>
      <c r="DU1304" s="74"/>
      <c r="DV1304" s="74"/>
      <c r="DW1304" s="74"/>
      <c r="DX1304" s="74"/>
      <c r="DY1304" s="74"/>
      <c r="DZ1304" s="74"/>
      <c r="EA1304" s="74"/>
      <c r="EB1304" s="74"/>
      <c r="EC1304" s="74"/>
      <c r="ED1304" s="74"/>
      <c r="EE1304" s="74"/>
      <c r="EF1304" s="74"/>
      <c r="EG1304" s="74"/>
      <c r="EH1304" s="74"/>
      <c r="EI1304" s="74"/>
      <c r="EJ1304" s="74"/>
      <c r="EK1304" s="74"/>
      <c r="EL1304" s="74"/>
      <c r="EM1304" s="74"/>
      <c r="EN1304" s="74"/>
      <c r="EO1304" s="74"/>
      <c r="EP1304" s="74"/>
      <c r="EQ1304" s="74"/>
      <c r="ER1304" s="74"/>
      <c r="ES1304" s="74"/>
      <c r="ET1304" s="74"/>
      <c r="EU1304" s="74"/>
      <c r="EV1304" s="74"/>
      <c r="EW1304" s="74"/>
      <c r="EX1304" s="74"/>
      <c r="EY1304" s="74"/>
      <c r="EZ1304" s="74"/>
      <c r="FA1304" s="74"/>
    </row>
    <row r="1305" spans="1:157" ht="31.5">
      <c r="B1305" s="299" t="s">
        <v>1641</v>
      </c>
      <c r="C1305" s="300" t="s">
        <v>1747</v>
      </c>
      <c r="D1305" s="276" t="s">
        <v>1195</v>
      </c>
      <c r="E1305" s="277" t="s">
        <v>21</v>
      </c>
      <c r="F1305" s="278"/>
      <c r="G1305" s="279"/>
      <c r="H1305" s="178">
        <f>SUM(H1306:H1308)</f>
        <v>382.65199999999999</v>
      </c>
    </row>
    <row r="1306" spans="1:157" ht="30">
      <c r="B1306" s="291" t="s">
        <v>2491</v>
      </c>
      <c r="C1306" s="292" t="s">
        <v>1247</v>
      </c>
      <c r="D1306" s="95" t="s">
        <v>1246</v>
      </c>
      <c r="E1306" s="261" t="s">
        <v>261</v>
      </c>
      <c r="F1306" s="223">
        <v>0.4</v>
      </c>
      <c r="G1306" s="95">
        <v>12.91</v>
      </c>
      <c r="H1306" s="268">
        <f>F1306*G1306</f>
        <v>5.1640000000000006</v>
      </c>
    </row>
    <row r="1307" spans="1:157" ht="30">
      <c r="B1307" s="291" t="s">
        <v>2492</v>
      </c>
      <c r="C1307" s="292" t="s">
        <v>745</v>
      </c>
      <c r="D1307" s="95" t="s">
        <v>266</v>
      </c>
      <c r="E1307" s="261" t="s">
        <v>261</v>
      </c>
      <c r="F1307" s="223">
        <v>0.4</v>
      </c>
      <c r="G1307" s="95">
        <v>15.72</v>
      </c>
      <c r="H1307" s="268">
        <f>F1307*G1307</f>
        <v>6.2880000000000003</v>
      </c>
    </row>
    <row r="1308" spans="1:157" ht="30.75" thickBot="1">
      <c r="B1308" s="291" t="s">
        <v>2493</v>
      </c>
      <c r="C1308" s="293" t="s">
        <v>1786</v>
      </c>
      <c r="D1308" s="121" t="s">
        <v>1431</v>
      </c>
      <c r="E1308" s="265" t="s">
        <v>21</v>
      </c>
      <c r="F1308" s="224">
        <v>1</v>
      </c>
      <c r="G1308" s="121">
        <v>371.2</v>
      </c>
      <c r="H1308" s="269">
        <f>F1308*G1308</f>
        <v>371.2</v>
      </c>
    </row>
    <row r="1309" spans="1:157" s="172" customFormat="1" ht="15.75" thickBot="1">
      <c r="A1309" s="165"/>
      <c r="B1309" s="198"/>
      <c r="C1309" s="172" t="s">
        <v>907</v>
      </c>
      <c r="E1309" s="198"/>
      <c r="I1309" s="74"/>
      <c r="J1309" s="74"/>
      <c r="K1309" s="74"/>
      <c r="L1309" s="74"/>
      <c r="M1309" s="74"/>
      <c r="N1309" s="74"/>
      <c r="O1309" s="74"/>
      <c r="P1309" s="74"/>
      <c r="Q1309" s="74"/>
      <c r="R1309" s="74"/>
      <c r="S1309" s="74"/>
      <c r="T1309" s="74"/>
      <c r="U1309" s="74"/>
      <c r="V1309" s="74"/>
      <c r="W1309" s="74"/>
      <c r="X1309" s="74"/>
      <c r="Y1309" s="74"/>
      <c r="Z1309" s="74"/>
      <c r="AA1309" s="74"/>
      <c r="AB1309" s="74"/>
      <c r="AC1309" s="74"/>
      <c r="AD1309" s="74"/>
      <c r="AE1309" s="74"/>
      <c r="AF1309" s="74"/>
      <c r="AG1309" s="74"/>
      <c r="AH1309" s="74"/>
      <c r="AI1309" s="74"/>
      <c r="AJ1309" s="74"/>
      <c r="AK1309" s="74"/>
      <c r="AL1309" s="74"/>
      <c r="AM1309" s="74"/>
      <c r="AN1309" s="74"/>
      <c r="AO1309" s="74"/>
      <c r="AP1309" s="74"/>
      <c r="AQ1309" s="74"/>
      <c r="AR1309" s="74"/>
      <c r="AS1309" s="74"/>
      <c r="AT1309" s="74"/>
      <c r="AU1309" s="74"/>
      <c r="AV1309" s="74"/>
      <c r="AW1309" s="74"/>
      <c r="AX1309" s="74"/>
      <c r="AY1309" s="74"/>
      <c r="AZ1309" s="74"/>
      <c r="BA1309" s="74"/>
      <c r="BB1309" s="74"/>
      <c r="BC1309" s="74"/>
      <c r="BD1309" s="74"/>
      <c r="BE1309" s="74"/>
      <c r="BF1309" s="74"/>
      <c r="BG1309" s="74"/>
      <c r="BH1309" s="74"/>
      <c r="BI1309" s="74"/>
      <c r="BJ1309" s="74"/>
      <c r="BK1309" s="74"/>
      <c r="BL1309" s="74"/>
      <c r="BM1309" s="74"/>
      <c r="BN1309" s="74"/>
      <c r="BO1309" s="74"/>
      <c r="BP1309" s="74"/>
      <c r="BQ1309" s="74"/>
      <c r="BR1309" s="74"/>
      <c r="BS1309" s="74"/>
      <c r="BT1309" s="74"/>
      <c r="BU1309" s="74"/>
      <c r="BV1309" s="74"/>
      <c r="BW1309" s="74"/>
      <c r="BX1309" s="74"/>
      <c r="BY1309" s="74"/>
      <c r="BZ1309" s="74"/>
      <c r="CA1309" s="74"/>
      <c r="CB1309" s="74"/>
      <c r="CC1309" s="74"/>
      <c r="CD1309" s="74"/>
      <c r="CE1309" s="74"/>
      <c r="CF1309" s="74"/>
      <c r="CG1309" s="74"/>
      <c r="CH1309" s="74"/>
      <c r="CI1309" s="74"/>
      <c r="CJ1309" s="74"/>
      <c r="CK1309" s="74"/>
      <c r="CL1309" s="74"/>
      <c r="CM1309" s="74"/>
      <c r="CN1309" s="74"/>
      <c r="CO1309" s="74"/>
      <c r="CP1309" s="74"/>
      <c r="CQ1309" s="74"/>
      <c r="CR1309" s="74"/>
      <c r="CS1309" s="74"/>
      <c r="CT1309" s="74"/>
      <c r="CU1309" s="74"/>
      <c r="CV1309" s="74"/>
      <c r="CW1309" s="74"/>
      <c r="CX1309" s="74"/>
      <c r="CY1309" s="74"/>
      <c r="CZ1309" s="74"/>
      <c r="DA1309" s="74"/>
      <c r="DB1309" s="74"/>
      <c r="DC1309" s="74"/>
      <c r="DD1309" s="74"/>
      <c r="DE1309" s="74"/>
      <c r="DF1309" s="74"/>
      <c r="DG1309" s="74"/>
      <c r="DH1309" s="74"/>
      <c r="DI1309" s="74"/>
      <c r="DJ1309" s="74"/>
      <c r="DK1309" s="74"/>
      <c r="DL1309" s="74"/>
      <c r="DM1309" s="74"/>
      <c r="DN1309" s="74"/>
      <c r="DO1309" s="74"/>
      <c r="DP1309" s="74"/>
      <c r="DQ1309" s="74"/>
      <c r="DR1309" s="74"/>
      <c r="DS1309" s="74"/>
      <c r="DT1309" s="74"/>
      <c r="DU1309" s="74"/>
      <c r="DV1309" s="74"/>
      <c r="DW1309" s="74"/>
      <c r="DX1309" s="74"/>
      <c r="DY1309" s="74"/>
      <c r="DZ1309" s="74"/>
      <c r="EA1309" s="74"/>
      <c r="EB1309" s="74"/>
      <c r="EC1309" s="74"/>
      <c r="ED1309" s="74"/>
      <c r="EE1309" s="74"/>
      <c r="EF1309" s="74"/>
      <c r="EG1309" s="74"/>
      <c r="EH1309" s="74"/>
      <c r="EI1309" s="74"/>
      <c r="EJ1309" s="74"/>
      <c r="EK1309" s="74"/>
      <c r="EL1309" s="74"/>
      <c r="EM1309" s="74"/>
      <c r="EN1309" s="74"/>
      <c r="EO1309" s="74"/>
      <c r="EP1309" s="74"/>
      <c r="EQ1309" s="74"/>
      <c r="ER1309" s="74"/>
      <c r="ES1309" s="74"/>
      <c r="ET1309" s="74"/>
      <c r="EU1309" s="74"/>
      <c r="EV1309" s="74"/>
      <c r="EW1309" s="74"/>
      <c r="EX1309" s="74"/>
      <c r="EY1309" s="74"/>
      <c r="EZ1309" s="74"/>
      <c r="FA1309" s="74"/>
    </row>
    <row r="1310" spans="1:157" ht="31.5">
      <c r="B1310" s="299" t="s">
        <v>1642</v>
      </c>
      <c r="C1310" s="300" t="s">
        <v>1432</v>
      </c>
      <c r="D1310" s="276" t="s">
        <v>1196</v>
      </c>
      <c r="E1310" s="277" t="s">
        <v>21</v>
      </c>
      <c r="F1310" s="278"/>
      <c r="G1310" s="279"/>
      <c r="H1310" s="178">
        <f>SUM(H1311:H1313)</f>
        <v>2250.4920000000002</v>
      </c>
    </row>
    <row r="1311" spans="1:157" ht="30">
      <c r="B1311" s="291" t="s">
        <v>2494</v>
      </c>
      <c r="C1311" s="292" t="s">
        <v>1247</v>
      </c>
      <c r="D1311" s="95" t="s">
        <v>1246</v>
      </c>
      <c r="E1311" s="261" t="s">
        <v>261</v>
      </c>
      <c r="F1311" s="223">
        <v>0.4</v>
      </c>
      <c r="G1311" s="95">
        <v>12.91</v>
      </c>
      <c r="H1311" s="268">
        <f>F1311*G1311</f>
        <v>5.1640000000000006</v>
      </c>
    </row>
    <row r="1312" spans="1:157" ht="30">
      <c r="B1312" s="291" t="s">
        <v>2495</v>
      </c>
      <c r="C1312" s="292" t="s">
        <v>745</v>
      </c>
      <c r="D1312" s="95" t="s">
        <v>266</v>
      </c>
      <c r="E1312" s="261" t="s">
        <v>261</v>
      </c>
      <c r="F1312" s="223">
        <v>0.4</v>
      </c>
      <c r="G1312" s="95">
        <v>15.72</v>
      </c>
      <c r="H1312" s="268">
        <f>F1312*G1312</f>
        <v>6.2880000000000003</v>
      </c>
    </row>
    <row r="1313" spans="1:157" ht="30.75" thickBot="1">
      <c r="B1313" s="291" t="s">
        <v>2496</v>
      </c>
      <c r="C1313" s="293" t="s">
        <v>1433</v>
      </c>
      <c r="D1313" s="121" t="s">
        <v>1434</v>
      </c>
      <c r="E1313" s="265" t="s">
        <v>21</v>
      </c>
      <c r="F1313" s="224">
        <v>1</v>
      </c>
      <c r="G1313" s="121">
        <v>2239.04</v>
      </c>
      <c r="H1313" s="269">
        <f>F1313*G1313</f>
        <v>2239.04</v>
      </c>
    </row>
    <row r="1314" spans="1:157" s="172" customFormat="1" ht="15.75" thickBot="1">
      <c r="A1314" s="165"/>
      <c r="B1314" s="198"/>
      <c r="C1314" s="172" t="s">
        <v>907</v>
      </c>
      <c r="E1314" s="198"/>
      <c r="I1314" s="74"/>
      <c r="J1314" s="74"/>
      <c r="K1314" s="74"/>
      <c r="L1314" s="74"/>
      <c r="M1314" s="74"/>
      <c r="N1314" s="74"/>
      <c r="O1314" s="74"/>
      <c r="P1314" s="74"/>
      <c r="Q1314" s="74"/>
      <c r="R1314" s="74"/>
      <c r="S1314" s="74"/>
      <c r="T1314" s="74"/>
      <c r="U1314" s="74"/>
      <c r="V1314" s="74"/>
      <c r="W1314" s="74"/>
      <c r="X1314" s="74"/>
      <c r="Y1314" s="74"/>
      <c r="Z1314" s="74"/>
      <c r="AA1314" s="74"/>
      <c r="AB1314" s="74"/>
      <c r="AC1314" s="74"/>
      <c r="AD1314" s="74"/>
      <c r="AE1314" s="74"/>
      <c r="AF1314" s="74"/>
      <c r="AG1314" s="74"/>
      <c r="AH1314" s="74"/>
      <c r="AI1314" s="74"/>
      <c r="AJ1314" s="74"/>
      <c r="AK1314" s="74"/>
      <c r="AL1314" s="74"/>
      <c r="AM1314" s="74"/>
      <c r="AN1314" s="74"/>
      <c r="AO1314" s="74"/>
      <c r="AP1314" s="74"/>
      <c r="AQ1314" s="74"/>
      <c r="AR1314" s="74"/>
      <c r="AS1314" s="74"/>
      <c r="AT1314" s="74"/>
      <c r="AU1314" s="74"/>
      <c r="AV1314" s="74"/>
      <c r="AW1314" s="74"/>
      <c r="AX1314" s="74"/>
      <c r="AY1314" s="74"/>
      <c r="AZ1314" s="74"/>
      <c r="BA1314" s="74"/>
      <c r="BB1314" s="74"/>
      <c r="BC1314" s="74"/>
      <c r="BD1314" s="74"/>
      <c r="BE1314" s="74"/>
      <c r="BF1314" s="74"/>
      <c r="BG1314" s="74"/>
      <c r="BH1314" s="74"/>
      <c r="BI1314" s="74"/>
      <c r="BJ1314" s="74"/>
      <c r="BK1314" s="74"/>
      <c r="BL1314" s="74"/>
      <c r="BM1314" s="74"/>
      <c r="BN1314" s="74"/>
      <c r="BO1314" s="74"/>
      <c r="BP1314" s="74"/>
      <c r="BQ1314" s="74"/>
      <c r="BR1314" s="74"/>
      <c r="BS1314" s="74"/>
      <c r="BT1314" s="74"/>
      <c r="BU1314" s="74"/>
      <c r="BV1314" s="74"/>
      <c r="BW1314" s="74"/>
      <c r="BX1314" s="74"/>
      <c r="BY1314" s="74"/>
      <c r="BZ1314" s="74"/>
      <c r="CA1314" s="74"/>
      <c r="CB1314" s="74"/>
      <c r="CC1314" s="74"/>
      <c r="CD1314" s="74"/>
      <c r="CE1314" s="74"/>
      <c r="CF1314" s="74"/>
      <c r="CG1314" s="74"/>
      <c r="CH1314" s="74"/>
      <c r="CI1314" s="74"/>
      <c r="CJ1314" s="74"/>
      <c r="CK1314" s="74"/>
      <c r="CL1314" s="74"/>
      <c r="CM1314" s="74"/>
      <c r="CN1314" s="74"/>
      <c r="CO1314" s="74"/>
      <c r="CP1314" s="74"/>
      <c r="CQ1314" s="74"/>
      <c r="CR1314" s="74"/>
      <c r="CS1314" s="74"/>
      <c r="CT1314" s="74"/>
      <c r="CU1314" s="74"/>
      <c r="CV1314" s="74"/>
      <c r="CW1314" s="74"/>
      <c r="CX1314" s="74"/>
      <c r="CY1314" s="74"/>
      <c r="CZ1314" s="74"/>
      <c r="DA1314" s="74"/>
      <c r="DB1314" s="74"/>
      <c r="DC1314" s="74"/>
      <c r="DD1314" s="74"/>
      <c r="DE1314" s="74"/>
      <c r="DF1314" s="74"/>
      <c r="DG1314" s="74"/>
      <c r="DH1314" s="74"/>
      <c r="DI1314" s="74"/>
      <c r="DJ1314" s="74"/>
      <c r="DK1314" s="74"/>
      <c r="DL1314" s="74"/>
      <c r="DM1314" s="74"/>
      <c r="DN1314" s="74"/>
      <c r="DO1314" s="74"/>
      <c r="DP1314" s="74"/>
      <c r="DQ1314" s="74"/>
      <c r="DR1314" s="74"/>
      <c r="DS1314" s="74"/>
      <c r="DT1314" s="74"/>
      <c r="DU1314" s="74"/>
      <c r="DV1314" s="74"/>
      <c r="DW1314" s="74"/>
      <c r="DX1314" s="74"/>
      <c r="DY1314" s="74"/>
      <c r="DZ1314" s="74"/>
      <c r="EA1314" s="74"/>
      <c r="EB1314" s="74"/>
      <c r="EC1314" s="74"/>
      <c r="ED1314" s="74"/>
      <c r="EE1314" s="74"/>
      <c r="EF1314" s="74"/>
      <c r="EG1314" s="74"/>
      <c r="EH1314" s="74"/>
      <c r="EI1314" s="74"/>
      <c r="EJ1314" s="74"/>
      <c r="EK1314" s="74"/>
      <c r="EL1314" s="74"/>
      <c r="EM1314" s="74"/>
      <c r="EN1314" s="74"/>
      <c r="EO1314" s="74"/>
      <c r="EP1314" s="74"/>
      <c r="EQ1314" s="74"/>
      <c r="ER1314" s="74"/>
      <c r="ES1314" s="74"/>
      <c r="ET1314" s="74"/>
      <c r="EU1314" s="74"/>
      <c r="EV1314" s="74"/>
      <c r="EW1314" s="74"/>
      <c r="EX1314" s="74"/>
      <c r="EY1314" s="74"/>
      <c r="EZ1314" s="74"/>
      <c r="FA1314" s="74"/>
    </row>
    <row r="1315" spans="1:157" ht="15.75">
      <c r="B1315" s="299" t="s">
        <v>1643</v>
      </c>
      <c r="C1315" s="300" t="s">
        <v>1748</v>
      </c>
      <c r="D1315" s="276" t="s">
        <v>1197</v>
      </c>
      <c r="E1315" s="277" t="s">
        <v>21</v>
      </c>
      <c r="F1315" s="278"/>
      <c r="G1315" s="279"/>
      <c r="H1315" s="178">
        <f>SUM(H1316:H1318)</f>
        <v>84.138999999999996</v>
      </c>
    </row>
    <row r="1316" spans="1:157" ht="30">
      <c r="B1316" s="291" t="s">
        <v>2497</v>
      </c>
      <c r="C1316" s="292" t="s">
        <v>1247</v>
      </c>
      <c r="D1316" s="95" t="s">
        <v>1246</v>
      </c>
      <c r="E1316" s="261" t="s">
        <v>261</v>
      </c>
      <c r="F1316" s="223">
        <v>0.3</v>
      </c>
      <c r="G1316" s="95">
        <v>12.91</v>
      </c>
      <c r="H1316" s="268">
        <f>F1316*G1316</f>
        <v>3.8729999999999998</v>
      </c>
    </row>
    <row r="1317" spans="1:157" ht="30">
      <c r="B1317" s="291" t="s">
        <v>2498</v>
      </c>
      <c r="C1317" s="292" t="s">
        <v>745</v>
      </c>
      <c r="D1317" s="95" t="s">
        <v>266</v>
      </c>
      <c r="E1317" s="261" t="s">
        <v>261</v>
      </c>
      <c r="F1317" s="223">
        <v>0.3</v>
      </c>
      <c r="G1317" s="95">
        <v>15.72</v>
      </c>
      <c r="H1317" s="268">
        <f>F1317*G1317</f>
        <v>4.7160000000000002</v>
      </c>
    </row>
    <row r="1318" spans="1:157" ht="30.75" thickBot="1">
      <c r="B1318" s="291" t="s">
        <v>2499</v>
      </c>
      <c r="C1318" s="293" t="s">
        <v>1787</v>
      </c>
      <c r="D1318" s="121" t="s">
        <v>1435</v>
      </c>
      <c r="E1318" s="265" t="s">
        <v>21</v>
      </c>
      <c r="F1318" s="224">
        <v>1</v>
      </c>
      <c r="G1318" s="121">
        <v>75.55</v>
      </c>
      <c r="H1318" s="269">
        <f>F1318*G1318</f>
        <v>75.55</v>
      </c>
    </row>
    <row r="1319" spans="1:157" s="172" customFormat="1" ht="15.75" thickBot="1">
      <c r="A1319" s="165"/>
      <c r="B1319" s="198"/>
      <c r="C1319" s="172" t="s">
        <v>907</v>
      </c>
      <c r="E1319" s="198"/>
      <c r="I1319" s="74"/>
      <c r="J1319" s="74"/>
      <c r="K1319" s="74"/>
      <c r="L1319" s="74"/>
      <c r="M1319" s="74"/>
      <c r="N1319" s="74"/>
      <c r="O1319" s="74"/>
      <c r="P1319" s="74"/>
      <c r="Q1319" s="74"/>
      <c r="R1319" s="74"/>
      <c r="S1319" s="74"/>
      <c r="T1319" s="74"/>
      <c r="U1319" s="74"/>
      <c r="V1319" s="74"/>
      <c r="W1319" s="74"/>
      <c r="X1319" s="74"/>
      <c r="Y1319" s="74"/>
      <c r="Z1319" s="74"/>
      <c r="AA1319" s="74"/>
      <c r="AB1319" s="74"/>
      <c r="AC1319" s="74"/>
      <c r="AD1319" s="74"/>
      <c r="AE1319" s="74"/>
      <c r="AF1319" s="74"/>
      <c r="AG1319" s="74"/>
      <c r="AH1319" s="74"/>
      <c r="AI1319" s="74"/>
      <c r="AJ1319" s="74"/>
      <c r="AK1319" s="74"/>
      <c r="AL1319" s="74"/>
      <c r="AM1319" s="74"/>
      <c r="AN1319" s="74"/>
      <c r="AO1319" s="74"/>
      <c r="AP1319" s="74"/>
      <c r="AQ1319" s="74"/>
      <c r="AR1319" s="74"/>
      <c r="AS1319" s="74"/>
      <c r="AT1319" s="74"/>
      <c r="AU1319" s="74"/>
      <c r="AV1319" s="74"/>
      <c r="AW1319" s="74"/>
      <c r="AX1319" s="74"/>
      <c r="AY1319" s="74"/>
      <c r="AZ1319" s="74"/>
      <c r="BA1319" s="74"/>
      <c r="BB1319" s="74"/>
      <c r="BC1319" s="74"/>
      <c r="BD1319" s="74"/>
      <c r="BE1319" s="74"/>
      <c r="BF1319" s="74"/>
      <c r="BG1319" s="74"/>
      <c r="BH1319" s="74"/>
      <c r="BI1319" s="74"/>
      <c r="BJ1319" s="74"/>
      <c r="BK1319" s="74"/>
      <c r="BL1319" s="74"/>
      <c r="BM1319" s="74"/>
      <c r="BN1319" s="74"/>
      <c r="BO1319" s="74"/>
      <c r="BP1319" s="74"/>
      <c r="BQ1319" s="74"/>
      <c r="BR1319" s="74"/>
      <c r="BS1319" s="74"/>
      <c r="BT1319" s="74"/>
      <c r="BU1319" s="74"/>
      <c r="BV1319" s="74"/>
      <c r="BW1319" s="74"/>
      <c r="BX1319" s="74"/>
      <c r="BY1319" s="74"/>
      <c r="BZ1319" s="74"/>
      <c r="CA1319" s="74"/>
      <c r="CB1319" s="74"/>
      <c r="CC1319" s="74"/>
      <c r="CD1319" s="74"/>
      <c r="CE1319" s="74"/>
      <c r="CF1319" s="74"/>
      <c r="CG1319" s="74"/>
      <c r="CH1319" s="74"/>
      <c r="CI1319" s="74"/>
      <c r="CJ1319" s="74"/>
      <c r="CK1319" s="74"/>
      <c r="CL1319" s="74"/>
      <c r="CM1319" s="74"/>
      <c r="CN1319" s="74"/>
      <c r="CO1319" s="74"/>
      <c r="CP1319" s="74"/>
      <c r="CQ1319" s="74"/>
      <c r="CR1319" s="74"/>
      <c r="CS1319" s="74"/>
      <c r="CT1319" s="74"/>
      <c r="CU1319" s="74"/>
      <c r="CV1319" s="74"/>
      <c r="CW1319" s="74"/>
      <c r="CX1319" s="74"/>
      <c r="CY1319" s="74"/>
      <c r="CZ1319" s="74"/>
      <c r="DA1319" s="74"/>
      <c r="DB1319" s="74"/>
      <c r="DC1319" s="74"/>
      <c r="DD1319" s="74"/>
      <c r="DE1319" s="74"/>
      <c r="DF1319" s="74"/>
      <c r="DG1319" s="74"/>
      <c r="DH1319" s="74"/>
      <c r="DI1319" s="74"/>
      <c r="DJ1319" s="74"/>
      <c r="DK1319" s="74"/>
      <c r="DL1319" s="74"/>
      <c r="DM1319" s="74"/>
      <c r="DN1319" s="74"/>
      <c r="DO1319" s="74"/>
      <c r="DP1319" s="74"/>
      <c r="DQ1319" s="74"/>
      <c r="DR1319" s="74"/>
      <c r="DS1319" s="74"/>
      <c r="DT1319" s="74"/>
      <c r="DU1319" s="74"/>
      <c r="DV1319" s="74"/>
      <c r="DW1319" s="74"/>
      <c r="DX1319" s="74"/>
      <c r="DY1319" s="74"/>
      <c r="DZ1319" s="74"/>
      <c r="EA1319" s="74"/>
      <c r="EB1319" s="74"/>
      <c r="EC1319" s="74"/>
      <c r="ED1319" s="74"/>
      <c r="EE1319" s="74"/>
      <c r="EF1319" s="74"/>
      <c r="EG1319" s="74"/>
      <c r="EH1319" s="74"/>
      <c r="EI1319" s="74"/>
      <c r="EJ1319" s="74"/>
      <c r="EK1319" s="74"/>
      <c r="EL1319" s="74"/>
      <c r="EM1319" s="74"/>
      <c r="EN1319" s="74"/>
      <c r="EO1319" s="74"/>
      <c r="EP1319" s="74"/>
      <c r="EQ1319" s="74"/>
      <c r="ER1319" s="74"/>
      <c r="ES1319" s="74"/>
      <c r="ET1319" s="74"/>
      <c r="EU1319" s="74"/>
      <c r="EV1319" s="74"/>
      <c r="EW1319" s="74"/>
      <c r="EX1319" s="74"/>
      <c r="EY1319" s="74"/>
      <c r="EZ1319" s="74"/>
      <c r="FA1319" s="74"/>
    </row>
    <row r="1320" spans="1:157" ht="15.75">
      <c r="B1320" s="299" t="s">
        <v>1644</v>
      </c>
      <c r="C1320" s="300" t="s">
        <v>1749</v>
      </c>
      <c r="D1320" s="276" t="s">
        <v>1198</v>
      </c>
      <c r="E1320" s="277" t="s">
        <v>21</v>
      </c>
      <c r="F1320" s="278"/>
      <c r="G1320" s="279"/>
      <c r="H1320" s="178">
        <f>SUM(H1321:H1324)</f>
        <v>30.577500000000001</v>
      </c>
    </row>
    <row r="1321" spans="1:157" ht="30">
      <c r="B1321" s="291" t="s">
        <v>2500</v>
      </c>
      <c r="C1321" s="292" t="s">
        <v>1247</v>
      </c>
      <c r="D1321" s="95" t="s">
        <v>1246</v>
      </c>
      <c r="E1321" s="261" t="s">
        <v>261</v>
      </c>
      <c r="F1321" s="223">
        <v>0.25</v>
      </c>
      <c r="G1321" s="95">
        <v>12.91</v>
      </c>
      <c r="H1321" s="268">
        <f>F1321*G1321</f>
        <v>3.2275</v>
      </c>
    </row>
    <row r="1322" spans="1:157" ht="30">
      <c r="B1322" s="291" t="s">
        <v>2501</v>
      </c>
      <c r="C1322" s="292" t="s">
        <v>745</v>
      </c>
      <c r="D1322" s="95" t="s">
        <v>266</v>
      </c>
      <c r="E1322" s="261" t="s">
        <v>261</v>
      </c>
      <c r="F1322" s="223">
        <v>0.25</v>
      </c>
      <c r="G1322" s="95">
        <v>15.72</v>
      </c>
      <c r="H1322" s="268">
        <f>F1322*G1322</f>
        <v>3.93</v>
      </c>
    </row>
    <row r="1323" spans="1:157" ht="30">
      <c r="B1323" s="291" t="s">
        <v>2502</v>
      </c>
      <c r="C1323" s="292" t="s">
        <v>1254</v>
      </c>
      <c r="D1323" s="95" t="s">
        <v>1255</v>
      </c>
      <c r="E1323" s="261" t="s">
        <v>21</v>
      </c>
      <c r="F1323" s="223">
        <v>1</v>
      </c>
      <c r="G1323" s="95">
        <v>7.12</v>
      </c>
      <c r="H1323" s="268">
        <f>F1323*G1323</f>
        <v>7.12</v>
      </c>
    </row>
    <row r="1324" spans="1:157" ht="30.75" thickBot="1">
      <c r="B1324" s="291" t="s">
        <v>2606</v>
      </c>
      <c r="C1324" s="293" t="s">
        <v>1436</v>
      </c>
      <c r="D1324" s="121" t="s">
        <v>1437</v>
      </c>
      <c r="E1324" s="265" t="s">
        <v>21</v>
      </c>
      <c r="F1324" s="224">
        <v>1</v>
      </c>
      <c r="G1324" s="121">
        <v>16.3</v>
      </c>
      <c r="H1324" s="269">
        <f>F1324*G1324</f>
        <v>16.3</v>
      </c>
    </row>
    <row r="1325" spans="1:157" s="172" customFormat="1" ht="15.75" thickBot="1">
      <c r="A1325" s="165"/>
      <c r="B1325" s="198"/>
      <c r="C1325" s="172" t="s">
        <v>907</v>
      </c>
      <c r="E1325" s="198"/>
      <c r="I1325" s="74"/>
      <c r="J1325" s="74"/>
      <c r="K1325" s="74"/>
      <c r="L1325" s="74"/>
      <c r="M1325" s="74"/>
      <c r="N1325" s="74"/>
      <c r="O1325" s="74"/>
      <c r="P1325" s="74"/>
      <c r="Q1325" s="74"/>
      <c r="R1325" s="74"/>
      <c r="S1325" s="74"/>
      <c r="T1325" s="74"/>
      <c r="U1325" s="74"/>
      <c r="V1325" s="74"/>
      <c r="W1325" s="74"/>
      <c r="X1325" s="74"/>
      <c r="Y1325" s="74"/>
      <c r="Z1325" s="74"/>
      <c r="AA1325" s="74"/>
      <c r="AB1325" s="74"/>
      <c r="AC1325" s="74"/>
      <c r="AD1325" s="74"/>
      <c r="AE1325" s="74"/>
      <c r="AF1325" s="74"/>
      <c r="AG1325" s="74"/>
      <c r="AH1325" s="74"/>
      <c r="AI1325" s="74"/>
      <c r="AJ1325" s="74"/>
      <c r="AK1325" s="74"/>
      <c r="AL1325" s="74"/>
      <c r="AM1325" s="74"/>
      <c r="AN1325" s="74"/>
      <c r="AO1325" s="74"/>
      <c r="AP1325" s="74"/>
      <c r="AQ1325" s="74"/>
      <c r="AR1325" s="74"/>
      <c r="AS1325" s="74"/>
      <c r="AT1325" s="74"/>
      <c r="AU1325" s="74"/>
      <c r="AV1325" s="74"/>
      <c r="AW1325" s="74"/>
      <c r="AX1325" s="74"/>
      <c r="AY1325" s="74"/>
      <c r="AZ1325" s="74"/>
      <c r="BA1325" s="74"/>
      <c r="BB1325" s="74"/>
      <c r="BC1325" s="74"/>
      <c r="BD1325" s="74"/>
      <c r="BE1325" s="74"/>
      <c r="BF1325" s="74"/>
      <c r="BG1325" s="74"/>
      <c r="BH1325" s="74"/>
      <c r="BI1325" s="74"/>
      <c r="BJ1325" s="74"/>
      <c r="BK1325" s="74"/>
      <c r="BL1325" s="74"/>
      <c r="BM1325" s="74"/>
      <c r="BN1325" s="74"/>
      <c r="BO1325" s="74"/>
      <c r="BP1325" s="74"/>
      <c r="BQ1325" s="74"/>
      <c r="BR1325" s="74"/>
      <c r="BS1325" s="74"/>
      <c r="BT1325" s="74"/>
      <c r="BU1325" s="74"/>
      <c r="BV1325" s="74"/>
      <c r="BW1325" s="74"/>
      <c r="BX1325" s="74"/>
      <c r="BY1325" s="74"/>
      <c r="BZ1325" s="74"/>
      <c r="CA1325" s="74"/>
      <c r="CB1325" s="74"/>
      <c r="CC1325" s="74"/>
      <c r="CD1325" s="74"/>
      <c r="CE1325" s="74"/>
      <c r="CF1325" s="74"/>
      <c r="CG1325" s="74"/>
      <c r="CH1325" s="74"/>
      <c r="CI1325" s="74"/>
      <c r="CJ1325" s="74"/>
      <c r="CK1325" s="74"/>
      <c r="CL1325" s="74"/>
      <c r="CM1325" s="74"/>
      <c r="CN1325" s="74"/>
      <c r="CO1325" s="74"/>
      <c r="CP1325" s="74"/>
      <c r="CQ1325" s="74"/>
      <c r="CR1325" s="74"/>
      <c r="CS1325" s="74"/>
      <c r="CT1325" s="74"/>
      <c r="CU1325" s="74"/>
      <c r="CV1325" s="74"/>
      <c r="CW1325" s="74"/>
      <c r="CX1325" s="74"/>
      <c r="CY1325" s="74"/>
      <c r="CZ1325" s="74"/>
      <c r="DA1325" s="74"/>
      <c r="DB1325" s="74"/>
      <c r="DC1325" s="74"/>
      <c r="DD1325" s="74"/>
      <c r="DE1325" s="74"/>
      <c r="DF1325" s="74"/>
      <c r="DG1325" s="74"/>
      <c r="DH1325" s="74"/>
      <c r="DI1325" s="74"/>
      <c r="DJ1325" s="74"/>
      <c r="DK1325" s="74"/>
      <c r="DL1325" s="74"/>
      <c r="DM1325" s="74"/>
      <c r="DN1325" s="74"/>
      <c r="DO1325" s="74"/>
      <c r="DP1325" s="74"/>
      <c r="DQ1325" s="74"/>
      <c r="DR1325" s="74"/>
      <c r="DS1325" s="74"/>
      <c r="DT1325" s="74"/>
      <c r="DU1325" s="74"/>
      <c r="DV1325" s="74"/>
      <c r="DW1325" s="74"/>
      <c r="DX1325" s="74"/>
      <c r="DY1325" s="74"/>
      <c r="DZ1325" s="74"/>
      <c r="EA1325" s="74"/>
      <c r="EB1325" s="74"/>
      <c r="EC1325" s="74"/>
      <c r="ED1325" s="74"/>
      <c r="EE1325" s="74"/>
      <c r="EF1325" s="74"/>
      <c r="EG1325" s="74"/>
      <c r="EH1325" s="74"/>
      <c r="EI1325" s="74"/>
      <c r="EJ1325" s="74"/>
      <c r="EK1325" s="74"/>
      <c r="EL1325" s="74"/>
      <c r="EM1325" s="74"/>
      <c r="EN1325" s="74"/>
      <c r="EO1325" s="74"/>
      <c r="EP1325" s="74"/>
      <c r="EQ1325" s="74"/>
      <c r="ER1325" s="74"/>
      <c r="ES1325" s="74"/>
      <c r="ET1325" s="74"/>
      <c r="EU1325" s="74"/>
      <c r="EV1325" s="74"/>
      <c r="EW1325" s="74"/>
      <c r="EX1325" s="74"/>
      <c r="EY1325" s="74"/>
      <c r="EZ1325" s="74"/>
      <c r="FA1325" s="74"/>
    </row>
    <row r="1326" spans="1:157" ht="15.75">
      <c r="B1326" s="299" t="s">
        <v>1645</v>
      </c>
      <c r="C1326" s="300" t="s">
        <v>1750</v>
      </c>
      <c r="D1326" s="276" t="s">
        <v>1199</v>
      </c>
      <c r="E1326" s="277" t="s">
        <v>21</v>
      </c>
      <c r="F1326" s="278"/>
      <c r="G1326" s="279"/>
      <c r="H1326" s="178">
        <f>SUM(H1327:H1330)</f>
        <v>120.33</v>
      </c>
    </row>
    <row r="1327" spans="1:157" ht="30">
      <c r="B1327" s="291" t="s">
        <v>2503</v>
      </c>
      <c r="C1327" s="292" t="s">
        <v>1247</v>
      </c>
      <c r="D1327" s="95" t="s">
        <v>1246</v>
      </c>
      <c r="E1327" s="261" t="s">
        <v>261</v>
      </c>
      <c r="F1327" s="223">
        <v>1</v>
      </c>
      <c r="G1327" s="95">
        <v>12.91</v>
      </c>
      <c r="H1327" s="268">
        <f>F1327*G1327</f>
        <v>12.91</v>
      </c>
    </row>
    <row r="1328" spans="1:157" ht="30">
      <c r="B1328" s="291" t="s">
        <v>2504</v>
      </c>
      <c r="C1328" s="292" t="s">
        <v>745</v>
      </c>
      <c r="D1328" s="95" t="s">
        <v>266</v>
      </c>
      <c r="E1328" s="261" t="s">
        <v>261</v>
      </c>
      <c r="F1328" s="223">
        <v>1</v>
      </c>
      <c r="G1328" s="95">
        <v>15.72</v>
      </c>
      <c r="H1328" s="268">
        <f>F1328*G1328</f>
        <v>15.72</v>
      </c>
    </row>
    <row r="1329" spans="1:157" ht="30">
      <c r="B1329" s="291" t="s">
        <v>2505</v>
      </c>
      <c r="C1329" s="292" t="s">
        <v>1438</v>
      </c>
      <c r="D1329" s="95" t="s">
        <v>1439</v>
      </c>
      <c r="E1329" s="261" t="s">
        <v>21</v>
      </c>
      <c r="F1329" s="223">
        <v>1</v>
      </c>
      <c r="G1329" s="95">
        <v>71.900000000000006</v>
      </c>
      <c r="H1329" s="268">
        <f>F1329*G1329</f>
        <v>71.900000000000006</v>
      </c>
    </row>
    <row r="1330" spans="1:157" ht="30.75" thickBot="1">
      <c r="B1330" s="291" t="s">
        <v>2607</v>
      </c>
      <c r="C1330" s="293" t="s">
        <v>1440</v>
      </c>
      <c r="D1330" s="121" t="s">
        <v>1441</v>
      </c>
      <c r="E1330" s="265" t="s">
        <v>21</v>
      </c>
      <c r="F1330" s="224">
        <v>1</v>
      </c>
      <c r="G1330" s="121">
        <v>19.8</v>
      </c>
      <c r="H1330" s="269">
        <f>F1330*G1330</f>
        <v>19.8</v>
      </c>
    </row>
    <row r="1331" spans="1:157" s="172" customFormat="1" ht="15.75" thickBot="1">
      <c r="A1331" s="165"/>
      <c r="B1331" s="198"/>
      <c r="C1331" s="172" t="s">
        <v>907</v>
      </c>
      <c r="E1331" s="198"/>
      <c r="I1331" s="74"/>
      <c r="J1331" s="74"/>
      <c r="K1331" s="74"/>
      <c r="L1331" s="74"/>
      <c r="M1331" s="74"/>
      <c r="N1331" s="74"/>
      <c r="O1331" s="74"/>
      <c r="P1331" s="74"/>
      <c r="Q1331" s="74"/>
      <c r="R1331" s="74"/>
      <c r="S1331" s="74"/>
      <c r="T1331" s="74"/>
      <c r="U1331" s="74"/>
      <c r="V1331" s="74"/>
      <c r="W1331" s="74"/>
      <c r="X1331" s="74"/>
      <c r="Y1331" s="74"/>
      <c r="Z1331" s="74"/>
      <c r="AA1331" s="74"/>
      <c r="AB1331" s="74"/>
      <c r="AC1331" s="74"/>
      <c r="AD1331" s="74"/>
      <c r="AE1331" s="74"/>
      <c r="AF1331" s="74"/>
      <c r="AG1331" s="74"/>
      <c r="AH1331" s="74"/>
      <c r="AI1331" s="74"/>
      <c r="AJ1331" s="74"/>
      <c r="AK1331" s="74"/>
      <c r="AL1331" s="74"/>
      <c r="AM1331" s="74"/>
      <c r="AN1331" s="74"/>
      <c r="AO1331" s="74"/>
      <c r="AP1331" s="74"/>
      <c r="AQ1331" s="74"/>
      <c r="AR1331" s="74"/>
      <c r="AS1331" s="74"/>
      <c r="AT1331" s="74"/>
      <c r="AU1331" s="74"/>
      <c r="AV1331" s="74"/>
      <c r="AW1331" s="74"/>
      <c r="AX1331" s="74"/>
      <c r="AY1331" s="74"/>
      <c r="AZ1331" s="74"/>
      <c r="BA1331" s="74"/>
      <c r="BB1331" s="74"/>
      <c r="BC1331" s="74"/>
      <c r="BD1331" s="74"/>
      <c r="BE1331" s="74"/>
      <c r="BF1331" s="74"/>
      <c r="BG1331" s="74"/>
      <c r="BH1331" s="74"/>
      <c r="BI1331" s="74"/>
      <c r="BJ1331" s="74"/>
      <c r="BK1331" s="74"/>
      <c r="BL1331" s="74"/>
      <c r="BM1331" s="74"/>
      <c r="BN1331" s="74"/>
      <c r="BO1331" s="74"/>
      <c r="BP1331" s="74"/>
      <c r="BQ1331" s="74"/>
      <c r="BR1331" s="74"/>
      <c r="BS1331" s="74"/>
      <c r="BT1331" s="74"/>
      <c r="BU1331" s="74"/>
      <c r="BV1331" s="74"/>
      <c r="BW1331" s="74"/>
      <c r="BX1331" s="74"/>
      <c r="BY1331" s="74"/>
      <c r="BZ1331" s="74"/>
      <c r="CA1331" s="74"/>
      <c r="CB1331" s="74"/>
      <c r="CC1331" s="74"/>
      <c r="CD1331" s="74"/>
      <c r="CE1331" s="74"/>
      <c r="CF1331" s="74"/>
      <c r="CG1331" s="74"/>
      <c r="CH1331" s="74"/>
      <c r="CI1331" s="74"/>
      <c r="CJ1331" s="74"/>
      <c r="CK1331" s="74"/>
      <c r="CL1331" s="74"/>
      <c r="CM1331" s="74"/>
      <c r="CN1331" s="74"/>
      <c r="CO1331" s="74"/>
      <c r="CP1331" s="74"/>
      <c r="CQ1331" s="74"/>
      <c r="CR1331" s="74"/>
      <c r="CS1331" s="74"/>
      <c r="CT1331" s="74"/>
      <c r="CU1331" s="74"/>
      <c r="CV1331" s="74"/>
      <c r="CW1331" s="74"/>
      <c r="CX1331" s="74"/>
      <c r="CY1331" s="74"/>
      <c r="CZ1331" s="74"/>
      <c r="DA1331" s="74"/>
      <c r="DB1331" s="74"/>
      <c r="DC1331" s="74"/>
      <c r="DD1331" s="74"/>
      <c r="DE1331" s="74"/>
      <c r="DF1331" s="74"/>
      <c r="DG1331" s="74"/>
      <c r="DH1331" s="74"/>
      <c r="DI1331" s="74"/>
      <c r="DJ1331" s="74"/>
      <c r="DK1331" s="74"/>
      <c r="DL1331" s="74"/>
      <c r="DM1331" s="74"/>
      <c r="DN1331" s="74"/>
      <c r="DO1331" s="74"/>
      <c r="DP1331" s="74"/>
      <c r="DQ1331" s="74"/>
      <c r="DR1331" s="74"/>
      <c r="DS1331" s="74"/>
      <c r="DT1331" s="74"/>
      <c r="DU1331" s="74"/>
      <c r="DV1331" s="74"/>
      <c r="DW1331" s="74"/>
      <c r="DX1331" s="74"/>
      <c r="DY1331" s="74"/>
      <c r="DZ1331" s="74"/>
      <c r="EA1331" s="74"/>
      <c r="EB1331" s="74"/>
      <c r="EC1331" s="74"/>
      <c r="ED1331" s="74"/>
      <c r="EE1331" s="74"/>
      <c r="EF1331" s="74"/>
      <c r="EG1331" s="74"/>
      <c r="EH1331" s="74"/>
      <c r="EI1331" s="74"/>
      <c r="EJ1331" s="74"/>
      <c r="EK1331" s="74"/>
      <c r="EL1331" s="74"/>
      <c r="EM1331" s="74"/>
      <c r="EN1331" s="74"/>
      <c r="EO1331" s="74"/>
      <c r="EP1331" s="74"/>
      <c r="EQ1331" s="74"/>
      <c r="ER1331" s="74"/>
      <c r="ES1331" s="74"/>
      <c r="ET1331" s="74"/>
      <c r="EU1331" s="74"/>
      <c r="EV1331" s="74"/>
      <c r="EW1331" s="74"/>
      <c r="EX1331" s="74"/>
      <c r="EY1331" s="74"/>
      <c r="EZ1331" s="74"/>
      <c r="FA1331" s="74"/>
    </row>
    <row r="1332" spans="1:157" ht="31.5">
      <c r="B1332" s="299" t="s">
        <v>1646</v>
      </c>
      <c r="C1332" s="300" t="s">
        <v>1368</v>
      </c>
      <c r="D1332" s="276" t="s">
        <v>1369</v>
      </c>
      <c r="E1332" s="277" t="s">
        <v>30</v>
      </c>
      <c r="F1332" s="278"/>
      <c r="G1332" s="279"/>
      <c r="H1332" s="178">
        <f>SUM(H1333:H1335)</f>
        <v>4.6867599999999996</v>
      </c>
    </row>
    <row r="1333" spans="1:157" ht="30">
      <c r="B1333" s="291" t="s">
        <v>2506</v>
      </c>
      <c r="C1333" s="292" t="s">
        <v>1247</v>
      </c>
      <c r="D1333" s="95" t="s">
        <v>1246</v>
      </c>
      <c r="E1333" s="261" t="s">
        <v>261</v>
      </c>
      <c r="F1333" s="223">
        <v>8.2000000000000003E-2</v>
      </c>
      <c r="G1333" s="95">
        <v>12.91</v>
      </c>
      <c r="H1333" s="268">
        <f>F1333*G1333</f>
        <v>1.0586200000000001</v>
      </c>
    </row>
    <row r="1334" spans="1:157" ht="30">
      <c r="B1334" s="291" t="s">
        <v>2507</v>
      </c>
      <c r="C1334" s="292" t="s">
        <v>745</v>
      </c>
      <c r="D1334" s="95" t="s">
        <v>266</v>
      </c>
      <c r="E1334" s="261" t="s">
        <v>261</v>
      </c>
      <c r="F1334" s="223">
        <v>8.2000000000000003E-2</v>
      </c>
      <c r="G1334" s="95">
        <v>15.72</v>
      </c>
      <c r="H1334" s="268">
        <f>F1334*G1334</f>
        <v>1.2890400000000002</v>
      </c>
    </row>
    <row r="1335" spans="1:157" ht="30.75" thickBot="1">
      <c r="B1335" s="291" t="s">
        <v>2508</v>
      </c>
      <c r="C1335" s="293" t="s">
        <v>1366</v>
      </c>
      <c r="D1335" s="121" t="s">
        <v>1367</v>
      </c>
      <c r="E1335" s="265" t="s">
        <v>30</v>
      </c>
      <c r="F1335" s="224">
        <v>1.0169999999999999</v>
      </c>
      <c r="G1335" s="121">
        <v>2.2999999999999998</v>
      </c>
      <c r="H1335" s="269">
        <f>F1335*G1335</f>
        <v>2.3390999999999997</v>
      </c>
    </row>
    <row r="1336" spans="1:157" s="172" customFormat="1" ht="15.75" thickBot="1">
      <c r="A1336" s="165"/>
      <c r="B1336" s="198"/>
      <c r="C1336" s="172" t="s">
        <v>907</v>
      </c>
      <c r="E1336" s="198"/>
      <c r="I1336" s="74"/>
      <c r="J1336" s="74"/>
      <c r="K1336" s="74"/>
      <c r="L1336" s="74"/>
      <c r="M1336" s="74"/>
      <c r="N1336" s="74"/>
      <c r="O1336" s="74"/>
      <c r="P1336" s="74"/>
      <c r="Q1336" s="74"/>
      <c r="R1336" s="74"/>
      <c r="S1336" s="74"/>
      <c r="T1336" s="74"/>
      <c r="U1336" s="74"/>
      <c r="V1336" s="74"/>
      <c r="W1336" s="74"/>
      <c r="X1336" s="74"/>
      <c r="Y1336" s="74"/>
      <c r="Z1336" s="74"/>
      <c r="AA1336" s="74"/>
      <c r="AB1336" s="74"/>
      <c r="AC1336" s="74"/>
      <c r="AD1336" s="74"/>
      <c r="AE1336" s="74"/>
      <c r="AF1336" s="74"/>
      <c r="AG1336" s="74"/>
      <c r="AH1336" s="74"/>
      <c r="AI1336" s="74"/>
      <c r="AJ1336" s="74"/>
      <c r="AK1336" s="74"/>
      <c r="AL1336" s="74"/>
      <c r="AM1336" s="74"/>
      <c r="AN1336" s="74"/>
      <c r="AO1336" s="74"/>
      <c r="AP1336" s="74"/>
      <c r="AQ1336" s="74"/>
      <c r="AR1336" s="74"/>
      <c r="AS1336" s="74"/>
      <c r="AT1336" s="74"/>
      <c r="AU1336" s="74"/>
      <c r="AV1336" s="74"/>
      <c r="AW1336" s="74"/>
      <c r="AX1336" s="74"/>
      <c r="AY1336" s="74"/>
      <c r="AZ1336" s="74"/>
      <c r="BA1336" s="74"/>
      <c r="BB1336" s="74"/>
      <c r="BC1336" s="74"/>
      <c r="BD1336" s="74"/>
      <c r="BE1336" s="74"/>
      <c r="BF1336" s="74"/>
      <c r="BG1336" s="74"/>
      <c r="BH1336" s="74"/>
      <c r="BI1336" s="74"/>
      <c r="BJ1336" s="74"/>
      <c r="BK1336" s="74"/>
      <c r="BL1336" s="74"/>
      <c r="BM1336" s="74"/>
      <c r="BN1336" s="74"/>
      <c r="BO1336" s="74"/>
      <c r="BP1336" s="74"/>
      <c r="BQ1336" s="74"/>
      <c r="BR1336" s="74"/>
      <c r="BS1336" s="74"/>
      <c r="BT1336" s="74"/>
      <c r="BU1336" s="74"/>
      <c r="BV1336" s="74"/>
      <c r="BW1336" s="74"/>
      <c r="BX1336" s="74"/>
      <c r="BY1336" s="74"/>
      <c r="BZ1336" s="74"/>
      <c r="CA1336" s="74"/>
      <c r="CB1336" s="74"/>
      <c r="CC1336" s="74"/>
      <c r="CD1336" s="74"/>
      <c r="CE1336" s="74"/>
      <c r="CF1336" s="74"/>
      <c r="CG1336" s="74"/>
      <c r="CH1336" s="74"/>
      <c r="CI1336" s="74"/>
      <c r="CJ1336" s="74"/>
      <c r="CK1336" s="74"/>
      <c r="CL1336" s="74"/>
      <c r="CM1336" s="74"/>
      <c r="CN1336" s="74"/>
      <c r="CO1336" s="74"/>
      <c r="CP1336" s="74"/>
      <c r="CQ1336" s="74"/>
      <c r="CR1336" s="74"/>
      <c r="CS1336" s="74"/>
      <c r="CT1336" s="74"/>
      <c r="CU1336" s="74"/>
      <c r="CV1336" s="74"/>
      <c r="CW1336" s="74"/>
      <c r="CX1336" s="74"/>
      <c r="CY1336" s="74"/>
      <c r="CZ1336" s="74"/>
      <c r="DA1336" s="74"/>
      <c r="DB1336" s="74"/>
      <c r="DC1336" s="74"/>
      <c r="DD1336" s="74"/>
      <c r="DE1336" s="74"/>
      <c r="DF1336" s="74"/>
      <c r="DG1336" s="74"/>
      <c r="DH1336" s="74"/>
      <c r="DI1336" s="74"/>
      <c r="DJ1336" s="74"/>
      <c r="DK1336" s="74"/>
      <c r="DL1336" s="74"/>
      <c r="DM1336" s="74"/>
      <c r="DN1336" s="74"/>
      <c r="DO1336" s="74"/>
      <c r="DP1336" s="74"/>
      <c r="DQ1336" s="74"/>
      <c r="DR1336" s="74"/>
      <c r="DS1336" s="74"/>
      <c r="DT1336" s="74"/>
      <c r="DU1336" s="74"/>
      <c r="DV1336" s="74"/>
      <c r="DW1336" s="74"/>
      <c r="DX1336" s="74"/>
      <c r="DY1336" s="74"/>
      <c r="DZ1336" s="74"/>
      <c r="EA1336" s="74"/>
      <c r="EB1336" s="74"/>
      <c r="EC1336" s="74"/>
      <c r="ED1336" s="74"/>
      <c r="EE1336" s="74"/>
      <c r="EF1336" s="74"/>
      <c r="EG1336" s="74"/>
      <c r="EH1336" s="74"/>
      <c r="EI1336" s="74"/>
      <c r="EJ1336" s="74"/>
      <c r="EK1336" s="74"/>
      <c r="EL1336" s="74"/>
      <c r="EM1336" s="74"/>
      <c r="EN1336" s="74"/>
      <c r="EO1336" s="74"/>
      <c r="EP1336" s="74"/>
      <c r="EQ1336" s="74"/>
      <c r="ER1336" s="74"/>
      <c r="ES1336" s="74"/>
      <c r="ET1336" s="74"/>
      <c r="EU1336" s="74"/>
      <c r="EV1336" s="74"/>
      <c r="EW1336" s="74"/>
      <c r="EX1336" s="74"/>
      <c r="EY1336" s="74"/>
      <c r="EZ1336" s="74"/>
      <c r="FA1336" s="74"/>
    </row>
    <row r="1337" spans="1:157" ht="31.5">
      <c r="B1337" s="299" t="s">
        <v>1647</v>
      </c>
      <c r="C1337" s="300" t="s">
        <v>1442</v>
      </c>
      <c r="D1337" s="276" t="s">
        <v>1443</v>
      </c>
      <c r="E1337" s="277" t="s">
        <v>30</v>
      </c>
      <c r="F1337" s="278"/>
      <c r="G1337" s="279"/>
      <c r="H1337" s="178">
        <f>SUM(H1338:H1340)</f>
        <v>7.2062000000000008</v>
      </c>
    </row>
    <row r="1338" spans="1:157" ht="30">
      <c r="B1338" s="291" t="s">
        <v>2509</v>
      </c>
      <c r="C1338" s="292" t="s">
        <v>1247</v>
      </c>
      <c r="D1338" s="95" t="s">
        <v>1246</v>
      </c>
      <c r="E1338" s="261" t="s">
        <v>261</v>
      </c>
      <c r="F1338" s="223">
        <v>0.17</v>
      </c>
      <c r="G1338" s="95">
        <v>12.91</v>
      </c>
      <c r="H1338" s="268">
        <f>F1338*G1338</f>
        <v>2.1947000000000001</v>
      </c>
    </row>
    <row r="1339" spans="1:157" ht="30">
      <c r="B1339" s="291" t="s">
        <v>2510</v>
      </c>
      <c r="C1339" s="292" t="s">
        <v>745</v>
      </c>
      <c r="D1339" s="95" t="s">
        <v>266</v>
      </c>
      <c r="E1339" s="261" t="s">
        <v>261</v>
      </c>
      <c r="F1339" s="223">
        <v>0.17</v>
      </c>
      <c r="G1339" s="95">
        <v>15.72</v>
      </c>
      <c r="H1339" s="268">
        <f>F1339*G1339</f>
        <v>2.6724000000000001</v>
      </c>
    </row>
    <row r="1340" spans="1:157" ht="30.75" thickBot="1">
      <c r="B1340" s="291" t="s">
        <v>2511</v>
      </c>
      <c r="C1340" s="293" t="s">
        <v>1366</v>
      </c>
      <c r="D1340" s="121" t="s">
        <v>1367</v>
      </c>
      <c r="E1340" s="265" t="s">
        <v>30</v>
      </c>
      <c r="F1340" s="224">
        <v>1.0169999999999999</v>
      </c>
      <c r="G1340" s="121">
        <v>2.2999999999999998</v>
      </c>
      <c r="H1340" s="269">
        <f>F1340*G1340</f>
        <v>2.3390999999999997</v>
      </c>
    </row>
    <row r="1341" spans="1:157" s="172" customFormat="1" ht="15.75" thickBot="1">
      <c r="A1341" s="165"/>
      <c r="B1341" s="198"/>
      <c r="C1341" s="172" t="s">
        <v>907</v>
      </c>
      <c r="E1341" s="198"/>
      <c r="I1341" s="74"/>
      <c r="J1341" s="74"/>
      <c r="K1341" s="74"/>
      <c r="L1341" s="74"/>
      <c r="M1341" s="74"/>
      <c r="N1341" s="74"/>
      <c r="O1341" s="74"/>
      <c r="P1341" s="74"/>
      <c r="Q1341" s="74"/>
      <c r="R1341" s="74"/>
      <c r="S1341" s="74"/>
      <c r="T1341" s="74"/>
      <c r="U1341" s="74"/>
      <c r="V1341" s="74"/>
      <c r="W1341" s="74"/>
      <c r="X1341" s="74"/>
      <c r="Y1341" s="74"/>
      <c r="Z1341" s="74"/>
      <c r="AA1341" s="74"/>
      <c r="AB1341" s="74"/>
      <c r="AC1341" s="74"/>
      <c r="AD1341" s="74"/>
      <c r="AE1341" s="74"/>
      <c r="AF1341" s="74"/>
      <c r="AG1341" s="74"/>
      <c r="AH1341" s="74"/>
      <c r="AI1341" s="74"/>
      <c r="AJ1341" s="74"/>
      <c r="AK1341" s="74"/>
      <c r="AL1341" s="74"/>
      <c r="AM1341" s="74"/>
      <c r="AN1341" s="74"/>
      <c r="AO1341" s="74"/>
      <c r="AP1341" s="74"/>
      <c r="AQ1341" s="74"/>
      <c r="AR1341" s="74"/>
      <c r="AS1341" s="74"/>
      <c r="AT1341" s="74"/>
      <c r="AU1341" s="74"/>
      <c r="AV1341" s="74"/>
      <c r="AW1341" s="74"/>
      <c r="AX1341" s="74"/>
      <c r="AY1341" s="74"/>
      <c r="AZ1341" s="74"/>
      <c r="BA1341" s="74"/>
      <c r="BB1341" s="74"/>
      <c r="BC1341" s="74"/>
      <c r="BD1341" s="74"/>
      <c r="BE1341" s="74"/>
      <c r="BF1341" s="74"/>
      <c r="BG1341" s="74"/>
      <c r="BH1341" s="74"/>
      <c r="BI1341" s="74"/>
      <c r="BJ1341" s="74"/>
      <c r="BK1341" s="74"/>
      <c r="BL1341" s="74"/>
      <c r="BM1341" s="74"/>
      <c r="BN1341" s="74"/>
      <c r="BO1341" s="74"/>
      <c r="BP1341" s="74"/>
      <c r="BQ1341" s="74"/>
      <c r="BR1341" s="74"/>
      <c r="BS1341" s="74"/>
      <c r="BT1341" s="74"/>
      <c r="BU1341" s="74"/>
      <c r="BV1341" s="74"/>
      <c r="BW1341" s="74"/>
      <c r="BX1341" s="74"/>
      <c r="BY1341" s="74"/>
      <c r="BZ1341" s="74"/>
      <c r="CA1341" s="74"/>
      <c r="CB1341" s="74"/>
      <c r="CC1341" s="74"/>
      <c r="CD1341" s="74"/>
      <c r="CE1341" s="74"/>
      <c r="CF1341" s="74"/>
      <c r="CG1341" s="74"/>
      <c r="CH1341" s="74"/>
      <c r="CI1341" s="74"/>
      <c r="CJ1341" s="74"/>
      <c r="CK1341" s="74"/>
      <c r="CL1341" s="74"/>
      <c r="CM1341" s="74"/>
      <c r="CN1341" s="74"/>
      <c r="CO1341" s="74"/>
      <c r="CP1341" s="74"/>
      <c r="CQ1341" s="74"/>
      <c r="CR1341" s="74"/>
      <c r="CS1341" s="74"/>
      <c r="CT1341" s="74"/>
      <c r="CU1341" s="74"/>
      <c r="CV1341" s="74"/>
      <c r="CW1341" s="74"/>
      <c r="CX1341" s="74"/>
      <c r="CY1341" s="74"/>
      <c r="CZ1341" s="74"/>
      <c r="DA1341" s="74"/>
      <c r="DB1341" s="74"/>
      <c r="DC1341" s="74"/>
      <c r="DD1341" s="74"/>
      <c r="DE1341" s="74"/>
      <c r="DF1341" s="74"/>
      <c r="DG1341" s="74"/>
      <c r="DH1341" s="74"/>
      <c r="DI1341" s="74"/>
      <c r="DJ1341" s="74"/>
      <c r="DK1341" s="74"/>
      <c r="DL1341" s="74"/>
      <c r="DM1341" s="74"/>
      <c r="DN1341" s="74"/>
      <c r="DO1341" s="74"/>
      <c r="DP1341" s="74"/>
      <c r="DQ1341" s="74"/>
      <c r="DR1341" s="74"/>
      <c r="DS1341" s="74"/>
      <c r="DT1341" s="74"/>
      <c r="DU1341" s="74"/>
      <c r="DV1341" s="74"/>
      <c r="DW1341" s="74"/>
      <c r="DX1341" s="74"/>
      <c r="DY1341" s="74"/>
      <c r="DZ1341" s="74"/>
      <c r="EA1341" s="74"/>
      <c r="EB1341" s="74"/>
      <c r="EC1341" s="74"/>
      <c r="ED1341" s="74"/>
      <c r="EE1341" s="74"/>
      <c r="EF1341" s="74"/>
      <c r="EG1341" s="74"/>
      <c r="EH1341" s="74"/>
      <c r="EI1341" s="74"/>
      <c r="EJ1341" s="74"/>
      <c r="EK1341" s="74"/>
      <c r="EL1341" s="74"/>
      <c r="EM1341" s="74"/>
      <c r="EN1341" s="74"/>
      <c r="EO1341" s="74"/>
      <c r="EP1341" s="74"/>
      <c r="EQ1341" s="74"/>
      <c r="ER1341" s="74"/>
      <c r="ES1341" s="74"/>
      <c r="ET1341" s="74"/>
      <c r="EU1341" s="74"/>
      <c r="EV1341" s="74"/>
      <c r="EW1341" s="74"/>
      <c r="EX1341" s="74"/>
      <c r="EY1341" s="74"/>
      <c r="EZ1341" s="74"/>
      <c r="FA1341" s="74"/>
    </row>
    <row r="1342" spans="1:157" ht="47.25">
      <c r="B1342" s="154" t="s">
        <v>1648</v>
      </c>
      <c r="C1342" s="300" t="s">
        <v>1751</v>
      </c>
      <c r="D1342" s="276" t="s">
        <v>1200</v>
      </c>
      <c r="E1342" s="277" t="s">
        <v>30</v>
      </c>
      <c r="F1342" s="278"/>
      <c r="G1342" s="279"/>
      <c r="H1342" s="178">
        <f>SUM(H1343:H1345)</f>
        <v>4.6867599999999996</v>
      </c>
    </row>
    <row r="1343" spans="1:157" ht="30">
      <c r="B1343" s="291" t="s">
        <v>2512</v>
      </c>
      <c r="C1343" s="292" t="s">
        <v>1247</v>
      </c>
      <c r="D1343" s="95" t="s">
        <v>1246</v>
      </c>
      <c r="E1343" s="261" t="s">
        <v>261</v>
      </c>
      <c r="F1343" s="223">
        <v>8.2000000000000003E-2</v>
      </c>
      <c r="G1343" s="95">
        <v>12.91</v>
      </c>
      <c r="H1343" s="268">
        <f>F1343*G1343</f>
        <v>1.0586200000000001</v>
      </c>
    </row>
    <row r="1344" spans="1:157" ht="30">
      <c r="B1344" s="291" t="s">
        <v>2513</v>
      </c>
      <c r="C1344" s="292" t="s">
        <v>745</v>
      </c>
      <c r="D1344" s="95" t="s">
        <v>266</v>
      </c>
      <c r="E1344" s="261" t="s">
        <v>261</v>
      </c>
      <c r="F1344" s="223">
        <v>8.2000000000000003E-2</v>
      </c>
      <c r="G1344" s="95">
        <v>15.72</v>
      </c>
      <c r="H1344" s="268">
        <f>F1344*G1344</f>
        <v>1.2890400000000002</v>
      </c>
    </row>
    <row r="1345" spans="1:157" ht="30.75" thickBot="1">
      <c r="B1345" s="291" t="s">
        <v>2514</v>
      </c>
      <c r="C1345" s="293" t="s">
        <v>1366</v>
      </c>
      <c r="D1345" s="121" t="s">
        <v>1367</v>
      </c>
      <c r="E1345" s="265" t="s">
        <v>30</v>
      </c>
      <c r="F1345" s="224">
        <v>1.0169999999999999</v>
      </c>
      <c r="G1345" s="121">
        <v>2.2999999999999998</v>
      </c>
      <c r="H1345" s="269">
        <f>F1345*G1345</f>
        <v>2.3390999999999997</v>
      </c>
    </row>
    <row r="1346" spans="1:157" s="172" customFormat="1" ht="15.75" thickBot="1">
      <c r="A1346" s="165"/>
      <c r="B1346" s="198"/>
      <c r="C1346" s="172" t="s">
        <v>907</v>
      </c>
      <c r="E1346" s="198"/>
      <c r="I1346" s="74"/>
      <c r="J1346" s="74"/>
      <c r="K1346" s="74"/>
      <c r="L1346" s="74"/>
      <c r="M1346" s="74"/>
      <c r="N1346" s="74"/>
      <c r="O1346" s="74"/>
      <c r="P1346" s="74"/>
      <c r="Q1346" s="74"/>
      <c r="R1346" s="74"/>
      <c r="S1346" s="74"/>
      <c r="T1346" s="74"/>
      <c r="U1346" s="74"/>
      <c r="V1346" s="74"/>
      <c r="W1346" s="74"/>
      <c r="X1346" s="74"/>
      <c r="Y1346" s="74"/>
      <c r="Z1346" s="74"/>
      <c r="AA1346" s="74"/>
      <c r="AB1346" s="74"/>
      <c r="AC1346" s="74"/>
      <c r="AD1346" s="74"/>
      <c r="AE1346" s="74"/>
      <c r="AF1346" s="74"/>
      <c r="AG1346" s="74"/>
      <c r="AH1346" s="74"/>
      <c r="AI1346" s="74"/>
      <c r="AJ1346" s="74"/>
      <c r="AK1346" s="74"/>
      <c r="AL1346" s="74"/>
      <c r="AM1346" s="74"/>
      <c r="AN1346" s="74"/>
      <c r="AO1346" s="74"/>
      <c r="AP1346" s="74"/>
      <c r="AQ1346" s="74"/>
      <c r="AR1346" s="74"/>
      <c r="AS1346" s="74"/>
      <c r="AT1346" s="74"/>
      <c r="AU1346" s="74"/>
      <c r="AV1346" s="74"/>
      <c r="AW1346" s="74"/>
      <c r="AX1346" s="74"/>
      <c r="AY1346" s="74"/>
      <c r="AZ1346" s="74"/>
      <c r="BA1346" s="74"/>
      <c r="BB1346" s="74"/>
      <c r="BC1346" s="74"/>
      <c r="BD1346" s="74"/>
      <c r="BE1346" s="74"/>
      <c r="BF1346" s="74"/>
      <c r="BG1346" s="74"/>
      <c r="BH1346" s="74"/>
      <c r="BI1346" s="74"/>
      <c r="BJ1346" s="74"/>
      <c r="BK1346" s="74"/>
      <c r="BL1346" s="74"/>
      <c r="BM1346" s="74"/>
      <c r="BN1346" s="74"/>
      <c r="BO1346" s="74"/>
      <c r="BP1346" s="74"/>
      <c r="BQ1346" s="74"/>
      <c r="BR1346" s="74"/>
      <c r="BS1346" s="74"/>
      <c r="BT1346" s="74"/>
      <c r="BU1346" s="74"/>
      <c r="BV1346" s="74"/>
      <c r="BW1346" s="74"/>
      <c r="BX1346" s="74"/>
      <c r="BY1346" s="74"/>
      <c r="BZ1346" s="74"/>
      <c r="CA1346" s="74"/>
      <c r="CB1346" s="74"/>
      <c r="CC1346" s="74"/>
      <c r="CD1346" s="74"/>
      <c r="CE1346" s="74"/>
      <c r="CF1346" s="74"/>
      <c r="CG1346" s="74"/>
      <c r="CH1346" s="74"/>
      <c r="CI1346" s="74"/>
      <c r="CJ1346" s="74"/>
      <c r="CK1346" s="74"/>
      <c r="CL1346" s="74"/>
      <c r="CM1346" s="74"/>
      <c r="CN1346" s="74"/>
      <c r="CO1346" s="74"/>
      <c r="CP1346" s="74"/>
      <c r="CQ1346" s="74"/>
      <c r="CR1346" s="74"/>
      <c r="CS1346" s="74"/>
      <c r="CT1346" s="74"/>
      <c r="CU1346" s="74"/>
      <c r="CV1346" s="74"/>
      <c r="CW1346" s="74"/>
      <c r="CX1346" s="74"/>
      <c r="CY1346" s="74"/>
      <c r="CZ1346" s="74"/>
      <c r="DA1346" s="74"/>
      <c r="DB1346" s="74"/>
      <c r="DC1346" s="74"/>
      <c r="DD1346" s="74"/>
      <c r="DE1346" s="74"/>
      <c r="DF1346" s="74"/>
      <c r="DG1346" s="74"/>
      <c r="DH1346" s="74"/>
      <c r="DI1346" s="74"/>
      <c r="DJ1346" s="74"/>
      <c r="DK1346" s="74"/>
      <c r="DL1346" s="74"/>
      <c r="DM1346" s="74"/>
      <c r="DN1346" s="74"/>
      <c r="DO1346" s="74"/>
      <c r="DP1346" s="74"/>
      <c r="DQ1346" s="74"/>
      <c r="DR1346" s="74"/>
      <c r="DS1346" s="74"/>
      <c r="DT1346" s="74"/>
      <c r="DU1346" s="74"/>
      <c r="DV1346" s="74"/>
      <c r="DW1346" s="74"/>
      <c r="DX1346" s="74"/>
      <c r="DY1346" s="74"/>
      <c r="DZ1346" s="74"/>
      <c r="EA1346" s="74"/>
      <c r="EB1346" s="74"/>
      <c r="EC1346" s="74"/>
      <c r="ED1346" s="74"/>
      <c r="EE1346" s="74"/>
      <c r="EF1346" s="74"/>
      <c r="EG1346" s="74"/>
      <c r="EH1346" s="74"/>
      <c r="EI1346" s="74"/>
      <c r="EJ1346" s="74"/>
      <c r="EK1346" s="74"/>
      <c r="EL1346" s="74"/>
      <c r="EM1346" s="74"/>
      <c r="EN1346" s="74"/>
      <c r="EO1346" s="74"/>
      <c r="EP1346" s="74"/>
      <c r="EQ1346" s="74"/>
      <c r="ER1346" s="74"/>
      <c r="ES1346" s="74"/>
      <c r="ET1346" s="74"/>
      <c r="EU1346" s="74"/>
      <c r="EV1346" s="74"/>
      <c r="EW1346" s="74"/>
      <c r="EX1346" s="74"/>
      <c r="EY1346" s="74"/>
      <c r="EZ1346" s="74"/>
      <c r="FA1346" s="74"/>
    </row>
    <row r="1347" spans="1:157" ht="31.5">
      <c r="B1347" s="299" t="s">
        <v>1649</v>
      </c>
      <c r="C1347" s="300" t="s">
        <v>1372</v>
      </c>
      <c r="D1347" s="276" t="s">
        <v>1373</v>
      </c>
      <c r="E1347" s="277" t="s">
        <v>30</v>
      </c>
      <c r="F1347" s="278"/>
      <c r="G1347" s="279"/>
      <c r="H1347" s="178">
        <f>SUM(H1348:H1350)</f>
        <v>6.6959799999999996</v>
      </c>
    </row>
    <row r="1348" spans="1:157" ht="30">
      <c r="B1348" s="291" t="s">
        <v>2515</v>
      </c>
      <c r="C1348" s="292" t="s">
        <v>1247</v>
      </c>
      <c r="D1348" s="95" t="s">
        <v>1246</v>
      </c>
      <c r="E1348" s="261" t="s">
        <v>261</v>
      </c>
      <c r="F1348" s="223">
        <v>0.106</v>
      </c>
      <c r="G1348" s="95">
        <v>12.91</v>
      </c>
      <c r="H1348" s="268">
        <f>F1348*G1348</f>
        <v>1.36846</v>
      </c>
    </row>
    <row r="1349" spans="1:157" ht="30">
      <c r="B1349" s="291" t="s">
        <v>2516</v>
      </c>
      <c r="C1349" s="292" t="s">
        <v>745</v>
      </c>
      <c r="D1349" s="95" t="s">
        <v>266</v>
      </c>
      <c r="E1349" s="261" t="s">
        <v>261</v>
      </c>
      <c r="F1349" s="223">
        <v>0.106</v>
      </c>
      <c r="G1349" s="95">
        <v>15.72</v>
      </c>
      <c r="H1349" s="268">
        <f>F1349*G1349</f>
        <v>1.66632</v>
      </c>
    </row>
    <row r="1350" spans="1:157" ht="30.75" thickBot="1">
      <c r="B1350" s="291" t="s">
        <v>2517</v>
      </c>
      <c r="C1350" s="293" t="s">
        <v>285</v>
      </c>
      <c r="D1350" s="121" t="s">
        <v>286</v>
      </c>
      <c r="E1350" s="265" t="s">
        <v>30</v>
      </c>
      <c r="F1350" s="224">
        <v>1.0169999999999999</v>
      </c>
      <c r="G1350" s="121">
        <v>3.6</v>
      </c>
      <c r="H1350" s="269">
        <f>F1350*G1350</f>
        <v>3.6611999999999996</v>
      </c>
    </row>
    <row r="1351" spans="1:157" s="172" customFormat="1" ht="15.75" thickBot="1">
      <c r="A1351" s="165"/>
      <c r="B1351" s="198"/>
      <c r="C1351" s="172" t="s">
        <v>907</v>
      </c>
      <c r="E1351" s="198"/>
      <c r="I1351" s="74"/>
      <c r="J1351" s="74"/>
      <c r="K1351" s="74"/>
      <c r="L1351" s="74"/>
      <c r="M1351" s="74"/>
      <c r="N1351" s="74"/>
      <c r="O1351" s="74"/>
      <c r="P1351" s="74"/>
      <c r="Q1351" s="74"/>
      <c r="R1351" s="74"/>
      <c r="S1351" s="74"/>
      <c r="T1351" s="74"/>
      <c r="U1351" s="74"/>
      <c r="V1351" s="74"/>
      <c r="W1351" s="74"/>
      <c r="X1351" s="74"/>
      <c r="Y1351" s="74"/>
      <c r="Z1351" s="74"/>
      <c r="AA1351" s="74"/>
      <c r="AB1351" s="74"/>
      <c r="AC1351" s="74"/>
      <c r="AD1351" s="74"/>
      <c r="AE1351" s="74"/>
      <c r="AF1351" s="74"/>
      <c r="AG1351" s="74"/>
      <c r="AH1351" s="74"/>
      <c r="AI1351" s="74"/>
      <c r="AJ1351" s="74"/>
      <c r="AK1351" s="74"/>
      <c r="AL1351" s="74"/>
      <c r="AM1351" s="74"/>
      <c r="AN1351" s="74"/>
      <c r="AO1351" s="74"/>
      <c r="AP1351" s="74"/>
      <c r="AQ1351" s="74"/>
      <c r="AR1351" s="74"/>
      <c r="AS1351" s="74"/>
      <c r="AT1351" s="74"/>
      <c r="AU1351" s="74"/>
      <c r="AV1351" s="74"/>
      <c r="AW1351" s="74"/>
      <c r="AX1351" s="74"/>
      <c r="AY1351" s="74"/>
      <c r="AZ1351" s="74"/>
      <c r="BA1351" s="74"/>
      <c r="BB1351" s="74"/>
      <c r="BC1351" s="74"/>
      <c r="BD1351" s="74"/>
      <c r="BE1351" s="74"/>
      <c r="BF1351" s="74"/>
      <c r="BG1351" s="74"/>
      <c r="BH1351" s="74"/>
      <c r="BI1351" s="74"/>
      <c r="BJ1351" s="74"/>
      <c r="BK1351" s="74"/>
      <c r="BL1351" s="74"/>
      <c r="BM1351" s="74"/>
      <c r="BN1351" s="74"/>
      <c r="BO1351" s="74"/>
      <c r="BP1351" s="74"/>
      <c r="BQ1351" s="74"/>
      <c r="BR1351" s="74"/>
      <c r="BS1351" s="74"/>
      <c r="BT1351" s="74"/>
      <c r="BU1351" s="74"/>
      <c r="BV1351" s="74"/>
      <c r="BW1351" s="74"/>
      <c r="BX1351" s="74"/>
      <c r="BY1351" s="74"/>
      <c r="BZ1351" s="74"/>
      <c r="CA1351" s="74"/>
      <c r="CB1351" s="74"/>
      <c r="CC1351" s="74"/>
      <c r="CD1351" s="74"/>
      <c r="CE1351" s="74"/>
      <c r="CF1351" s="74"/>
      <c r="CG1351" s="74"/>
      <c r="CH1351" s="74"/>
      <c r="CI1351" s="74"/>
      <c r="CJ1351" s="74"/>
      <c r="CK1351" s="74"/>
      <c r="CL1351" s="74"/>
      <c r="CM1351" s="74"/>
      <c r="CN1351" s="74"/>
      <c r="CO1351" s="74"/>
      <c r="CP1351" s="74"/>
      <c r="CQ1351" s="74"/>
      <c r="CR1351" s="74"/>
      <c r="CS1351" s="74"/>
      <c r="CT1351" s="74"/>
      <c r="CU1351" s="74"/>
      <c r="CV1351" s="74"/>
      <c r="CW1351" s="74"/>
      <c r="CX1351" s="74"/>
      <c r="CY1351" s="74"/>
      <c r="CZ1351" s="74"/>
      <c r="DA1351" s="74"/>
      <c r="DB1351" s="74"/>
      <c r="DC1351" s="74"/>
      <c r="DD1351" s="74"/>
      <c r="DE1351" s="74"/>
      <c r="DF1351" s="74"/>
      <c r="DG1351" s="74"/>
      <c r="DH1351" s="74"/>
      <c r="DI1351" s="74"/>
      <c r="DJ1351" s="74"/>
      <c r="DK1351" s="74"/>
      <c r="DL1351" s="74"/>
      <c r="DM1351" s="74"/>
      <c r="DN1351" s="74"/>
      <c r="DO1351" s="74"/>
      <c r="DP1351" s="74"/>
      <c r="DQ1351" s="74"/>
      <c r="DR1351" s="74"/>
      <c r="DS1351" s="74"/>
      <c r="DT1351" s="74"/>
      <c r="DU1351" s="74"/>
      <c r="DV1351" s="74"/>
      <c r="DW1351" s="74"/>
      <c r="DX1351" s="74"/>
      <c r="DY1351" s="74"/>
      <c r="DZ1351" s="74"/>
      <c r="EA1351" s="74"/>
      <c r="EB1351" s="74"/>
      <c r="EC1351" s="74"/>
      <c r="ED1351" s="74"/>
      <c r="EE1351" s="74"/>
      <c r="EF1351" s="74"/>
      <c r="EG1351" s="74"/>
      <c r="EH1351" s="74"/>
      <c r="EI1351" s="74"/>
      <c r="EJ1351" s="74"/>
      <c r="EK1351" s="74"/>
      <c r="EL1351" s="74"/>
      <c r="EM1351" s="74"/>
      <c r="EN1351" s="74"/>
      <c r="EO1351" s="74"/>
      <c r="EP1351" s="74"/>
      <c r="EQ1351" s="74"/>
      <c r="ER1351" s="74"/>
      <c r="ES1351" s="74"/>
      <c r="ET1351" s="74"/>
      <c r="EU1351" s="74"/>
      <c r="EV1351" s="74"/>
      <c r="EW1351" s="74"/>
      <c r="EX1351" s="74"/>
      <c r="EY1351" s="74"/>
      <c r="EZ1351" s="74"/>
      <c r="FA1351" s="74"/>
    </row>
    <row r="1352" spans="1:157" ht="31.5">
      <c r="B1352" s="299" t="s">
        <v>1650</v>
      </c>
      <c r="C1352" s="300" t="s">
        <v>1370</v>
      </c>
      <c r="D1352" s="276" t="s">
        <v>1371</v>
      </c>
      <c r="E1352" s="277" t="s">
        <v>30</v>
      </c>
      <c r="F1352" s="278"/>
      <c r="G1352" s="279"/>
      <c r="H1352" s="178">
        <f>SUM(H1353:H1355)</f>
        <v>9.2154199999999999</v>
      </c>
    </row>
    <row r="1353" spans="1:157" ht="30">
      <c r="B1353" s="291" t="s">
        <v>2518</v>
      </c>
      <c r="C1353" s="292" t="s">
        <v>1247</v>
      </c>
      <c r="D1353" s="95" t="s">
        <v>1246</v>
      </c>
      <c r="E1353" s="261" t="s">
        <v>261</v>
      </c>
      <c r="F1353" s="223">
        <v>0.19400000000000001</v>
      </c>
      <c r="G1353" s="95">
        <v>12.91</v>
      </c>
      <c r="H1353" s="268">
        <f>F1353*G1353</f>
        <v>2.50454</v>
      </c>
    </row>
    <row r="1354" spans="1:157" ht="30">
      <c r="B1354" s="291" t="s">
        <v>2519</v>
      </c>
      <c r="C1354" s="292" t="s">
        <v>745</v>
      </c>
      <c r="D1354" s="95" t="s">
        <v>266</v>
      </c>
      <c r="E1354" s="261" t="s">
        <v>261</v>
      </c>
      <c r="F1354" s="223">
        <v>0.19400000000000001</v>
      </c>
      <c r="G1354" s="95">
        <v>15.72</v>
      </c>
      <c r="H1354" s="268">
        <f>F1354*G1354</f>
        <v>3.0496800000000004</v>
      </c>
    </row>
    <row r="1355" spans="1:157" ht="30.75" thickBot="1">
      <c r="B1355" s="291" t="s">
        <v>2520</v>
      </c>
      <c r="C1355" s="293" t="s">
        <v>285</v>
      </c>
      <c r="D1355" s="121" t="s">
        <v>286</v>
      </c>
      <c r="E1355" s="265" t="s">
        <v>30</v>
      </c>
      <c r="F1355" s="224">
        <v>1.0169999999999999</v>
      </c>
      <c r="G1355" s="121">
        <v>3.6</v>
      </c>
      <c r="H1355" s="269">
        <f>F1355*G1355</f>
        <v>3.6611999999999996</v>
      </c>
    </row>
    <row r="1356" spans="1:157" s="172" customFormat="1" ht="15.75" thickBot="1">
      <c r="A1356" s="165"/>
      <c r="B1356" s="198"/>
      <c r="C1356" s="172" t="s">
        <v>907</v>
      </c>
      <c r="E1356" s="198"/>
      <c r="I1356" s="74"/>
      <c r="J1356" s="74"/>
      <c r="K1356" s="74"/>
      <c r="L1356" s="74"/>
      <c r="M1356" s="74"/>
      <c r="N1356" s="74"/>
      <c r="O1356" s="74"/>
      <c r="P1356" s="74"/>
      <c r="Q1356" s="74"/>
      <c r="R1356" s="74"/>
      <c r="S1356" s="74"/>
      <c r="T1356" s="74"/>
      <c r="U1356" s="74"/>
      <c r="V1356" s="74"/>
      <c r="W1356" s="74"/>
      <c r="X1356" s="74"/>
      <c r="Y1356" s="74"/>
      <c r="Z1356" s="74"/>
      <c r="AA1356" s="74"/>
      <c r="AB1356" s="74"/>
      <c r="AC1356" s="74"/>
      <c r="AD1356" s="74"/>
      <c r="AE1356" s="74"/>
      <c r="AF1356" s="74"/>
      <c r="AG1356" s="74"/>
      <c r="AH1356" s="74"/>
      <c r="AI1356" s="74"/>
      <c r="AJ1356" s="74"/>
      <c r="AK1356" s="74"/>
      <c r="AL1356" s="74"/>
      <c r="AM1356" s="74"/>
      <c r="AN1356" s="74"/>
      <c r="AO1356" s="74"/>
      <c r="AP1356" s="74"/>
      <c r="AQ1356" s="74"/>
      <c r="AR1356" s="74"/>
      <c r="AS1356" s="74"/>
      <c r="AT1356" s="74"/>
      <c r="AU1356" s="74"/>
      <c r="AV1356" s="74"/>
      <c r="AW1356" s="74"/>
      <c r="AX1356" s="74"/>
      <c r="AY1356" s="74"/>
      <c r="AZ1356" s="74"/>
      <c r="BA1356" s="74"/>
      <c r="BB1356" s="74"/>
      <c r="BC1356" s="74"/>
      <c r="BD1356" s="74"/>
      <c r="BE1356" s="74"/>
      <c r="BF1356" s="74"/>
      <c r="BG1356" s="74"/>
      <c r="BH1356" s="74"/>
      <c r="BI1356" s="74"/>
      <c r="BJ1356" s="74"/>
      <c r="BK1356" s="74"/>
      <c r="BL1356" s="74"/>
      <c r="BM1356" s="74"/>
      <c r="BN1356" s="74"/>
      <c r="BO1356" s="74"/>
      <c r="BP1356" s="74"/>
      <c r="BQ1356" s="74"/>
      <c r="BR1356" s="74"/>
      <c r="BS1356" s="74"/>
      <c r="BT1356" s="74"/>
      <c r="BU1356" s="74"/>
      <c r="BV1356" s="74"/>
      <c r="BW1356" s="74"/>
      <c r="BX1356" s="74"/>
      <c r="BY1356" s="74"/>
      <c r="BZ1356" s="74"/>
      <c r="CA1356" s="74"/>
      <c r="CB1356" s="74"/>
      <c r="CC1356" s="74"/>
      <c r="CD1356" s="74"/>
      <c r="CE1356" s="74"/>
      <c r="CF1356" s="74"/>
      <c r="CG1356" s="74"/>
      <c r="CH1356" s="74"/>
      <c r="CI1356" s="74"/>
      <c r="CJ1356" s="74"/>
      <c r="CK1356" s="74"/>
      <c r="CL1356" s="74"/>
      <c r="CM1356" s="74"/>
      <c r="CN1356" s="74"/>
      <c r="CO1356" s="74"/>
      <c r="CP1356" s="74"/>
      <c r="CQ1356" s="74"/>
      <c r="CR1356" s="74"/>
      <c r="CS1356" s="74"/>
      <c r="CT1356" s="74"/>
      <c r="CU1356" s="74"/>
      <c r="CV1356" s="74"/>
      <c r="CW1356" s="74"/>
      <c r="CX1356" s="74"/>
      <c r="CY1356" s="74"/>
      <c r="CZ1356" s="74"/>
      <c r="DA1356" s="74"/>
      <c r="DB1356" s="74"/>
      <c r="DC1356" s="74"/>
      <c r="DD1356" s="74"/>
      <c r="DE1356" s="74"/>
      <c r="DF1356" s="74"/>
      <c r="DG1356" s="74"/>
      <c r="DH1356" s="74"/>
      <c r="DI1356" s="74"/>
      <c r="DJ1356" s="74"/>
      <c r="DK1356" s="74"/>
      <c r="DL1356" s="74"/>
      <c r="DM1356" s="74"/>
      <c r="DN1356" s="74"/>
      <c r="DO1356" s="74"/>
      <c r="DP1356" s="74"/>
      <c r="DQ1356" s="74"/>
      <c r="DR1356" s="74"/>
      <c r="DS1356" s="74"/>
      <c r="DT1356" s="74"/>
      <c r="DU1356" s="74"/>
      <c r="DV1356" s="74"/>
      <c r="DW1356" s="74"/>
      <c r="DX1356" s="74"/>
      <c r="DY1356" s="74"/>
      <c r="DZ1356" s="74"/>
      <c r="EA1356" s="74"/>
      <c r="EB1356" s="74"/>
      <c r="EC1356" s="74"/>
      <c r="ED1356" s="74"/>
      <c r="EE1356" s="74"/>
      <c r="EF1356" s="74"/>
      <c r="EG1356" s="74"/>
      <c r="EH1356" s="74"/>
      <c r="EI1356" s="74"/>
      <c r="EJ1356" s="74"/>
      <c r="EK1356" s="74"/>
      <c r="EL1356" s="74"/>
      <c r="EM1356" s="74"/>
      <c r="EN1356" s="74"/>
      <c r="EO1356" s="74"/>
      <c r="EP1356" s="74"/>
      <c r="EQ1356" s="74"/>
      <c r="ER1356" s="74"/>
      <c r="ES1356" s="74"/>
      <c r="ET1356" s="74"/>
      <c r="EU1356" s="74"/>
      <c r="EV1356" s="74"/>
      <c r="EW1356" s="74"/>
      <c r="EX1356" s="74"/>
      <c r="EY1356" s="74"/>
      <c r="EZ1356" s="74"/>
      <c r="FA1356" s="74"/>
    </row>
    <row r="1357" spans="1:157" ht="31.5">
      <c r="B1357" s="299" t="s">
        <v>1651</v>
      </c>
      <c r="C1357" s="300" t="s">
        <v>1444</v>
      </c>
      <c r="D1357" s="276" t="s">
        <v>1445</v>
      </c>
      <c r="E1357" s="277" t="s">
        <v>30</v>
      </c>
      <c r="F1357" s="278"/>
      <c r="G1357" s="279"/>
      <c r="H1357" s="178">
        <f>SUM(H1358:H1360)</f>
        <v>11.19866</v>
      </c>
    </row>
    <row r="1358" spans="1:157" ht="30">
      <c r="B1358" s="291" t="s">
        <v>2522</v>
      </c>
      <c r="C1358" s="292" t="s">
        <v>1247</v>
      </c>
      <c r="D1358" s="95" t="s">
        <v>1246</v>
      </c>
      <c r="E1358" s="261" t="s">
        <v>261</v>
      </c>
      <c r="F1358" s="223">
        <v>0.221</v>
      </c>
      <c r="G1358" s="95">
        <v>12.91</v>
      </c>
      <c r="H1358" s="268">
        <f>F1358*G1358</f>
        <v>2.85311</v>
      </c>
    </row>
    <row r="1359" spans="1:157" ht="30">
      <c r="B1359" s="291" t="s">
        <v>2521</v>
      </c>
      <c r="C1359" s="292" t="s">
        <v>745</v>
      </c>
      <c r="D1359" s="95" t="s">
        <v>266</v>
      </c>
      <c r="E1359" s="261" t="s">
        <v>261</v>
      </c>
      <c r="F1359" s="223">
        <v>0.221</v>
      </c>
      <c r="G1359" s="95">
        <v>15.72</v>
      </c>
      <c r="H1359" s="268">
        <f>F1359*G1359</f>
        <v>3.4741200000000001</v>
      </c>
    </row>
    <row r="1360" spans="1:157" ht="30.75" thickBot="1">
      <c r="B1360" s="291" t="s">
        <v>2523</v>
      </c>
      <c r="C1360" s="293" t="s">
        <v>1446</v>
      </c>
      <c r="D1360" s="121" t="s">
        <v>1447</v>
      </c>
      <c r="E1360" s="265" t="s">
        <v>30</v>
      </c>
      <c r="F1360" s="224">
        <v>1.0169999999999999</v>
      </c>
      <c r="G1360" s="121">
        <v>4.79</v>
      </c>
      <c r="H1360" s="269">
        <f>F1360*G1360</f>
        <v>4.8714299999999993</v>
      </c>
    </row>
    <row r="1361" spans="1:157" s="172" customFormat="1" ht="15.75" thickBot="1">
      <c r="A1361" s="165"/>
      <c r="B1361" s="198"/>
      <c r="C1361" s="172" t="s">
        <v>907</v>
      </c>
      <c r="E1361" s="198"/>
      <c r="I1361" s="74"/>
      <c r="J1361" s="74"/>
      <c r="K1361" s="74"/>
      <c r="L1361" s="74"/>
      <c r="M1361" s="74"/>
      <c r="N1361" s="74"/>
      <c r="O1361" s="74"/>
      <c r="P1361" s="74"/>
      <c r="Q1361" s="74"/>
      <c r="R1361" s="74"/>
      <c r="S1361" s="74"/>
      <c r="T1361" s="74"/>
      <c r="U1361" s="74"/>
      <c r="V1361" s="74"/>
      <c r="W1361" s="74"/>
      <c r="X1361" s="74"/>
      <c r="Y1361" s="74"/>
      <c r="Z1361" s="74"/>
      <c r="AA1361" s="74"/>
      <c r="AB1361" s="74"/>
      <c r="AC1361" s="74"/>
      <c r="AD1361" s="74"/>
      <c r="AE1361" s="74"/>
      <c r="AF1361" s="74"/>
      <c r="AG1361" s="74"/>
      <c r="AH1361" s="74"/>
      <c r="AI1361" s="74"/>
      <c r="AJ1361" s="74"/>
      <c r="AK1361" s="74"/>
      <c r="AL1361" s="74"/>
      <c r="AM1361" s="74"/>
      <c r="AN1361" s="74"/>
      <c r="AO1361" s="74"/>
      <c r="AP1361" s="74"/>
      <c r="AQ1361" s="74"/>
      <c r="AR1361" s="74"/>
      <c r="AS1361" s="74"/>
      <c r="AT1361" s="74"/>
      <c r="AU1361" s="74"/>
      <c r="AV1361" s="74"/>
      <c r="AW1361" s="74"/>
      <c r="AX1361" s="74"/>
      <c r="AY1361" s="74"/>
      <c r="AZ1361" s="74"/>
      <c r="BA1361" s="74"/>
      <c r="BB1361" s="74"/>
      <c r="BC1361" s="74"/>
      <c r="BD1361" s="74"/>
      <c r="BE1361" s="74"/>
      <c r="BF1361" s="74"/>
      <c r="BG1361" s="74"/>
      <c r="BH1361" s="74"/>
      <c r="BI1361" s="74"/>
      <c r="BJ1361" s="74"/>
      <c r="BK1361" s="74"/>
      <c r="BL1361" s="74"/>
      <c r="BM1361" s="74"/>
      <c r="BN1361" s="74"/>
      <c r="BO1361" s="74"/>
      <c r="BP1361" s="74"/>
      <c r="BQ1361" s="74"/>
      <c r="BR1361" s="74"/>
      <c r="BS1361" s="74"/>
      <c r="BT1361" s="74"/>
      <c r="BU1361" s="74"/>
      <c r="BV1361" s="74"/>
      <c r="BW1361" s="74"/>
      <c r="BX1361" s="74"/>
      <c r="BY1361" s="74"/>
      <c r="BZ1361" s="74"/>
      <c r="CA1361" s="74"/>
      <c r="CB1361" s="74"/>
      <c r="CC1361" s="74"/>
      <c r="CD1361" s="74"/>
      <c r="CE1361" s="74"/>
      <c r="CF1361" s="74"/>
      <c r="CG1361" s="74"/>
      <c r="CH1361" s="74"/>
      <c r="CI1361" s="74"/>
      <c r="CJ1361" s="74"/>
      <c r="CK1361" s="74"/>
      <c r="CL1361" s="74"/>
      <c r="CM1361" s="74"/>
      <c r="CN1361" s="74"/>
      <c r="CO1361" s="74"/>
      <c r="CP1361" s="74"/>
      <c r="CQ1361" s="74"/>
      <c r="CR1361" s="74"/>
      <c r="CS1361" s="74"/>
      <c r="CT1361" s="74"/>
      <c r="CU1361" s="74"/>
      <c r="CV1361" s="74"/>
      <c r="CW1361" s="74"/>
      <c r="CX1361" s="74"/>
      <c r="CY1361" s="74"/>
      <c r="CZ1361" s="74"/>
      <c r="DA1361" s="74"/>
      <c r="DB1361" s="74"/>
      <c r="DC1361" s="74"/>
      <c r="DD1361" s="74"/>
      <c r="DE1361" s="74"/>
      <c r="DF1361" s="74"/>
      <c r="DG1361" s="74"/>
      <c r="DH1361" s="74"/>
      <c r="DI1361" s="74"/>
      <c r="DJ1361" s="74"/>
      <c r="DK1361" s="74"/>
      <c r="DL1361" s="74"/>
      <c r="DM1361" s="74"/>
      <c r="DN1361" s="74"/>
      <c r="DO1361" s="74"/>
      <c r="DP1361" s="74"/>
      <c r="DQ1361" s="74"/>
      <c r="DR1361" s="74"/>
      <c r="DS1361" s="74"/>
      <c r="DT1361" s="74"/>
      <c r="DU1361" s="74"/>
      <c r="DV1361" s="74"/>
      <c r="DW1361" s="74"/>
      <c r="DX1361" s="74"/>
      <c r="DY1361" s="74"/>
      <c r="DZ1361" s="74"/>
      <c r="EA1361" s="74"/>
      <c r="EB1361" s="74"/>
      <c r="EC1361" s="74"/>
      <c r="ED1361" s="74"/>
      <c r="EE1361" s="74"/>
      <c r="EF1361" s="74"/>
      <c r="EG1361" s="74"/>
      <c r="EH1361" s="74"/>
      <c r="EI1361" s="74"/>
      <c r="EJ1361" s="74"/>
      <c r="EK1361" s="74"/>
      <c r="EL1361" s="74"/>
      <c r="EM1361" s="74"/>
      <c r="EN1361" s="74"/>
      <c r="EO1361" s="74"/>
      <c r="EP1361" s="74"/>
      <c r="EQ1361" s="74"/>
      <c r="ER1361" s="74"/>
      <c r="ES1361" s="74"/>
      <c r="ET1361" s="74"/>
      <c r="EU1361" s="74"/>
      <c r="EV1361" s="74"/>
      <c r="EW1361" s="74"/>
      <c r="EX1361" s="74"/>
      <c r="EY1361" s="74"/>
      <c r="EZ1361" s="74"/>
      <c r="FA1361" s="74"/>
    </row>
    <row r="1362" spans="1:157" ht="31.5">
      <c r="B1362" s="299" t="s">
        <v>1652</v>
      </c>
      <c r="C1362" s="300" t="s">
        <v>1448</v>
      </c>
      <c r="D1362" s="276" t="s">
        <v>1201</v>
      </c>
      <c r="E1362" s="277" t="s">
        <v>30</v>
      </c>
      <c r="F1362" s="278"/>
      <c r="G1362" s="279"/>
      <c r="H1362" s="178">
        <f>SUM(H1363:H1365)</f>
        <v>8.7078500000000005</v>
      </c>
    </row>
    <row r="1363" spans="1:157" ht="30">
      <c r="B1363" s="291" t="s">
        <v>2524</v>
      </c>
      <c r="C1363" s="292" t="s">
        <v>1247</v>
      </c>
      <c r="D1363" s="95" t="s">
        <v>1246</v>
      </c>
      <c r="E1363" s="261" t="s">
        <v>261</v>
      </c>
      <c r="F1363" s="223">
        <v>0.13400000000000001</v>
      </c>
      <c r="G1363" s="95">
        <v>12.91</v>
      </c>
      <c r="H1363" s="268">
        <f>F1363*G1363</f>
        <v>1.72994</v>
      </c>
    </row>
    <row r="1364" spans="1:157" ht="30">
      <c r="B1364" s="291" t="s">
        <v>2525</v>
      </c>
      <c r="C1364" s="292" t="s">
        <v>745</v>
      </c>
      <c r="D1364" s="95" t="s">
        <v>266</v>
      </c>
      <c r="E1364" s="261" t="s">
        <v>261</v>
      </c>
      <c r="F1364" s="223">
        <v>0.13400000000000001</v>
      </c>
      <c r="G1364" s="95">
        <v>15.72</v>
      </c>
      <c r="H1364" s="268">
        <f>F1364*G1364</f>
        <v>2.1064800000000004</v>
      </c>
    </row>
    <row r="1365" spans="1:157" ht="30.75" thickBot="1">
      <c r="B1365" s="291" t="s">
        <v>2526</v>
      </c>
      <c r="C1365" s="293" t="s">
        <v>1446</v>
      </c>
      <c r="D1365" s="121" t="s">
        <v>1447</v>
      </c>
      <c r="E1365" s="265" t="s">
        <v>30</v>
      </c>
      <c r="F1365" s="224">
        <v>1.0169999999999999</v>
      </c>
      <c r="G1365" s="121">
        <v>4.79</v>
      </c>
      <c r="H1365" s="269">
        <f>F1365*G1365</f>
        <v>4.8714299999999993</v>
      </c>
    </row>
    <row r="1366" spans="1:157" s="172" customFormat="1" ht="15.75" thickBot="1">
      <c r="A1366" s="165"/>
      <c r="B1366" s="198"/>
      <c r="C1366" s="172" t="s">
        <v>907</v>
      </c>
      <c r="E1366" s="198"/>
      <c r="I1366" s="74"/>
      <c r="J1366" s="74"/>
      <c r="K1366" s="74"/>
      <c r="L1366" s="74"/>
      <c r="M1366" s="74"/>
      <c r="N1366" s="74"/>
      <c r="O1366" s="74"/>
      <c r="P1366" s="74"/>
      <c r="Q1366" s="74"/>
      <c r="R1366" s="74"/>
      <c r="S1366" s="74"/>
      <c r="T1366" s="74"/>
      <c r="U1366" s="74"/>
      <c r="V1366" s="74"/>
      <c r="W1366" s="74"/>
      <c r="X1366" s="74"/>
      <c r="Y1366" s="74"/>
      <c r="Z1366" s="74"/>
      <c r="AA1366" s="74"/>
      <c r="AB1366" s="74"/>
      <c r="AC1366" s="74"/>
      <c r="AD1366" s="74"/>
      <c r="AE1366" s="74"/>
      <c r="AF1366" s="74"/>
      <c r="AG1366" s="74"/>
      <c r="AH1366" s="74"/>
      <c r="AI1366" s="74"/>
      <c r="AJ1366" s="74"/>
      <c r="AK1366" s="74"/>
      <c r="AL1366" s="74"/>
      <c r="AM1366" s="74"/>
      <c r="AN1366" s="74"/>
      <c r="AO1366" s="74"/>
      <c r="AP1366" s="74"/>
      <c r="AQ1366" s="74"/>
      <c r="AR1366" s="74"/>
      <c r="AS1366" s="74"/>
      <c r="AT1366" s="74"/>
      <c r="AU1366" s="74"/>
      <c r="AV1366" s="74"/>
      <c r="AW1366" s="74"/>
      <c r="AX1366" s="74"/>
      <c r="AY1366" s="74"/>
      <c r="AZ1366" s="74"/>
      <c r="BA1366" s="74"/>
      <c r="BB1366" s="74"/>
      <c r="BC1366" s="74"/>
      <c r="BD1366" s="74"/>
      <c r="BE1366" s="74"/>
      <c r="BF1366" s="74"/>
      <c r="BG1366" s="74"/>
      <c r="BH1366" s="74"/>
      <c r="BI1366" s="74"/>
      <c r="BJ1366" s="74"/>
      <c r="BK1366" s="74"/>
      <c r="BL1366" s="74"/>
      <c r="BM1366" s="74"/>
      <c r="BN1366" s="74"/>
      <c r="BO1366" s="74"/>
      <c r="BP1366" s="74"/>
      <c r="BQ1366" s="74"/>
      <c r="BR1366" s="74"/>
      <c r="BS1366" s="74"/>
      <c r="BT1366" s="74"/>
      <c r="BU1366" s="74"/>
      <c r="BV1366" s="74"/>
      <c r="BW1366" s="74"/>
      <c r="BX1366" s="74"/>
      <c r="BY1366" s="74"/>
      <c r="BZ1366" s="74"/>
      <c r="CA1366" s="74"/>
      <c r="CB1366" s="74"/>
      <c r="CC1366" s="74"/>
      <c r="CD1366" s="74"/>
      <c r="CE1366" s="74"/>
      <c r="CF1366" s="74"/>
      <c r="CG1366" s="74"/>
      <c r="CH1366" s="74"/>
      <c r="CI1366" s="74"/>
      <c r="CJ1366" s="74"/>
      <c r="CK1366" s="74"/>
      <c r="CL1366" s="74"/>
      <c r="CM1366" s="74"/>
      <c r="CN1366" s="74"/>
      <c r="CO1366" s="74"/>
      <c r="CP1366" s="74"/>
      <c r="CQ1366" s="74"/>
      <c r="CR1366" s="74"/>
      <c r="CS1366" s="74"/>
      <c r="CT1366" s="74"/>
      <c r="CU1366" s="74"/>
      <c r="CV1366" s="74"/>
      <c r="CW1366" s="74"/>
      <c r="CX1366" s="74"/>
      <c r="CY1366" s="74"/>
      <c r="CZ1366" s="74"/>
      <c r="DA1366" s="74"/>
      <c r="DB1366" s="74"/>
      <c r="DC1366" s="74"/>
      <c r="DD1366" s="74"/>
      <c r="DE1366" s="74"/>
      <c r="DF1366" s="74"/>
      <c r="DG1366" s="74"/>
      <c r="DH1366" s="74"/>
      <c r="DI1366" s="74"/>
      <c r="DJ1366" s="74"/>
      <c r="DK1366" s="74"/>
      <c r="DL1366" s="74"/>
      <c r="DM1366" s="74"/>
      <c r="DN1366" s="74"/>
      <c r="DO1366" s="74"/>
      <c r="DP1366" s="74"/>
      <c r="DQ1366" s="74"/>
      <c r="DR1366" s="74"/>
      <c r="DS1366" s="74"/>
      <c r="DT1366" s="74"/>
      <c r="DU1366" s="74"/>
      <c r="DV1366" s="74"/>
      <c r="DW1366" s="74"/>
      <c r="DX1366" s="74"/>
      <c r="DY1366" s="74"/>
      <c r="DZ1366" s="74"/>
      <c r="EA1366" s="74"/>
      <c r="EB1366" s="74"/>
      <c r="EC1366" s="74"/>
      <c r="ED1366" s="74"/>
      <c r="EE1366" s="74"/>
      <c r="EF1366" s="74"/>
      <c r="EG1366" s="74"/>
      <c r="EH1366" s="74"/>
      <c r="EI1366" s="74"/>
      <c r="EJ1366" s="74"/>
      <c r="EK1366" s="74"/>
      <c r="EL1366" s="74"/>
      <c r="EM1366" s="74"/>
      <c r="EN1366" s="74"/>
      <c r="EO1366" s="74"/>
      <c r="EP1366" s="74"/>
      <c r="EQ1366" s="74"/>
      <c r="ER1366" s="74"/>
      <c r="ES1366" s="74"/>
      <c r="ET1366" s="74"/>
      <c r="EU1366" s="74"/>
      <c r="EV1366" s="74"/>
      <c r="EW1366" s="74"/>
      <c r="EX1366" s="74"/>
      <c r="EY1366" s="74"/>
      <c r="EZ1366" s="74"/>
      <c r="FA1366" s="74"/>
    </row>
    <row r="1367" spans="1:157" ht="31.5">
      <c r="B1367" s="299" t="s">
        <v>1653</v>
      </c>
      <c r="C1367" s="300" t="s">
        <v>1449</v>
      </c>
      <c r="D1367" s="276" t="s">
        <v>1202</v>
      </c>
      <c r="E1367" s="277" t="s">
        <v>30</v>
      </c>
      <c r="F1367" s="278"/>
      <c r="G1367" s="279"/>
      <c r="H1367" s="178">
        <f>SUM(H1368:H1370)</f>
        <v>13.16427</v>
      </c>
    </row>
    <row r="1368" spans="1:157" ht="30">
      <c r="B1368" s="291" t="s">
        <v>2527</v>
      </c>
      <c r="C1368" s="292" t="s">
        <v>1247</v>
      </c>
      <c r="D1368" s="95" t="s">
        <v>1246</v>
      </c>
      <c r="E1368" s="261" t="s">
        <v>261</v>
      </c>
      <c r="F1368" s="223">
        <v>0.129</v>
      </c>
      <c r="G1368" s="95">
        <v>12.91</v>
      </c>
      <c r="H1368" s="268">
        <f>F1368*G1368</f>
        <v>1.6653900000000001</v>
      </c>
    </row>
    <row r="1369" spans="1:157" ht="30">
      <c r="B1369" s="291" t="s">
        <v>2528</v>
      </c>
      <c r="C1369" s="292" t="s">
        <v>745</v>
      </c>
      <c r="D1369" s="95" t="s">
        <v>266</v>
      </c>
      <c r="E1369" s="261" t="s">
        <v>261</v>
      </c>
      <c r="F1369" s="223">
        <v>0.129</v>
      </c>
      <c r="G1369" s="95">
        <v>15.72</v>
      </c>
      <c r="H1369" s="268">
        <f>F1369*G1369</f>
        <v>2.0278800000000001</v>
      </c>
    </row>
    <row r="1370" spans="1:157" ht="30.75" thickBot="1">
      <c r="B1370" s="291" t="s">
        <v>2529</v>
      </c>
      <c r="C1370" s="293" t="s">
        <v>1450</v>
      </c>
      <c r="D1370" s="121" t="s">
        <v>1451</v>
      </c>
      <c r="E1370" s="265" t="s">
        <v>30</v>
      </c>
      <c r="F1370" s="224">
        <v>1.1000000000000001</v>
      </c>
      <c r="G1370" s="121">
        <v>8.61</v>
      </c>
      <c r="H1370" s="269">
        <f>F1370*G1370</f>
        <v>9.4710000000000001</v>
      </c>
    </row>
    <row r="1371" spans="1:157" s="172" customFormat="1" ht="15.75" thickBot="1">
      <c r="A1371" s="165"/>
      <c r="B1371" s="198"/>
      <c r="C1371" s="172" t="s">
        <v>907</v>
      </c>
      <c r="E1371" s="198"/>
      <c r="I1371" s="74"/>
      <c r="J1371" s="74"/>
      <c r="K1371" s="74"/>
      <c r="L1371" s="74"/>
      <c r="M1371" s="74"/>
      <c r="N1371" s="74"/>
      <c r="O1371" s="74"/>
      <c r="P1371" s="74"/>
      <c r="Q1371" s="74"/>
      <c r="R1371" s="74"/>
      <c r="S1371" s="74"/>
      <c r="T1371" s="74"/>
      <c r="U1371" s="74"/>
      <c r="V1371" s="74"/>
      <c r="W1371" s="74"/>
      <c r="X1371" s="74"/>
      <c r="Y1371" s="74"/>
      <c r="Z1371" s="74"/>
      <c r="AA1371" s="74"/>
      <c r="AB1371" s="74"/>
      <c r="AC1371" s="74"/>
      <c r="AD1371" s="74"/>
      <c r="AE1371" s="74"/>
      <c r="AF1371" s="74"/>
      <c r="AG1371" s="74"/>
      <c r="AH1371" s="74"/>
      <c r="AI1371" s="74"/>
      <c r="AJ1371" s="74"/>
      <c r="AK1371" s="74"/>
      <c r="AL1371" s="74"/>
      <c r="AM1371" s="74"/>
      <c r="AN1371" s="74"/>
      <c r="AO1371" s="74"/>
      <c r="AP1371" s="74"/>
      <c r="AQ1371" s="74"/>
      <c r="AR1371" s="74"/>
      <c r="AS1371" s="74"/>
      <c r="AT1371" s="74"/>
      <c r="AU1371" s="74"/>
      <c r="AV1371" s="74"/>
      <c r="AW1371" s="74"/>
      <c r="AX1371" s="74"/>
      <c r="AY1371" s="74"/>
      <c r="AZ1371" s="74"/>
      <c r="BA1371" s="74"/>
      <c r="BB1371" s="74"/>
      <c r="BC1371" s="74"/>
      <c r="BD1371" s="74"/>
      <c r="BE1371" s="74"/>
      <c r="BF1371" s="74"/>
      <c r="BG1371" s="74"/>
      <c r="BH1371" s="74"/>
      <c r="BI1371" s="74"/>
      <c r="BJ1371" s="74"/>
      <c r="BK1371" s="74"/>
      <c r="BL1371" s="74"/>
      <c r="BM1371" s="74"/>
      <c r="BN1371" s="74"/>
      <c r="BO1371" s="74"/>
      <c r="BP1371" s="74"/>
      <c r="BQ1371" s="74"/>
      <c r="BR1371" s="74"/>
      <c r="BS1371" s="74"/>
      <c r="BT1371" s="74"/>
      <c r="BU1371" s="74"/>
      <c r="BV1371" s="74"/>
      <c r="BW1371" s="74"/>
      <c r="BX1371" s="74"/>
      <c r="BY1371" s="74"/>
      <c r="BZ1371" s="74"/>
      <c r="CA1371" s="74"/>
      <c r="CB1371" s="74"/>
      <c r="CC1371" s="74"/>
      <c r="CD1371" s="74"/>
      <c r="CE1371" s="74"/>
      <c r="CF1371" s="74"/>
      <c r="CG1371" s="74"/>
      <c r="CH1371" s="74"/>
      <c r="CI1371" s="74"/>
      <c r="CJ1371" s="74"/>
      <c r="CK1371" s="74"/>
      <c r="CL1371" s="74"/>
      <c r="CM1371" s="74"/>
      <c r="CN1371" s="74"/>
      <c r="CO1371" s="74"/>
      <c r="CP1371" s="74"/>
      <c r="CQ1371" s="74"/>
      <c r="CR1371" s="74"/>
      <c r="CS1371" s="74"/>
      <c r="CT1371" s="74"/>
      <c r="CU1371" s="74"/>
      <c r="CV1371" s="74"/>
      <c r="CW1371" s="74"/>
      <c r="CX1371" s="74"/>
      <c r="CY1371" s="74"/>
      <c r="CZ1371" s="74"/>
      <c r="DA1371" s="74"/>
      <c r="DB1371" s="74"/>
      <c r="DC1371" s="74"/>
      <c r="DD1371" s="74"/>
      <c r="DE1371" s="74"/>
      <c r="DF1371" s="74"/>
      <c r="DG1371" s="74"/>
      <c r="DH1371" s="74"/>
      <c r="DI1371" s="74"/>
      <c r="DJ1371" s="74"/>
      <c r="DK1371" s="74"/>
      <c r="DL1371" s="74"/>
      <c r="DM1371" s="74"/>
      <c r="DN1371" s="74"/>
      <c r="DO1371" s="74"/>
      <c r="DP1371" s="74"/>
      <c r="DQ1371" s="74"/>
      <c r="DR1371" s="74"/>
      <c r="DS1371" s="74"/>
      <c r="DT1371" s="74"/>
      <c r="DU1371" s="74"/>
      <c r="DV1371" s="74"/>
      <c r="DW1371" s="74"/>
      <c r="DX1371" s="74"/>
      <c r="DY1371" s="74"/>
      <c r="DZ1371" s="74"/>
      <c r="EA1371" s="74"/>
      <c r="EB1371" s="74"/>
      <c r="EC1371" s="74"/>
      <c r="ED1371" s="74"/>
      <c r="EE1371" s="74"/>
      <c r="EF1371" s="74"/>
      <c r="EG1371" s="74"/>
      <c r="EH1371" s="74"/>
      <c r="EI1371" s="74"/>
      <c r="EJ1371" s="74"/>
      <c r="EK1371" s="74"/>
      <c r="EL1371" s="74"/>
      <c r="EM1371" s="74"/>
      <c r="EN1371" s="74"/>
      <c r="EO1371" s="74"/>
      <c r="EP1371" s="74"/>
      <c r="EQ1371" s="74"/>
      <c r="ER1371" s="74"/>
      <c r="ES1371" s="74"/>
      <c r="ET1371" s="74"/>
      <c r="EU1371" s="74"/>
      <c r="EV1371" s="74"/>
      <c r="EW1371" s="74"/>
      <c r="EX1371" s="74"/>
      <c r="EY1371" s="74"/>
      <c r="EZ1371" s="74"/>
      <c r="FA1371" s="74"/>
    </row>
    <row r="1372" spans="1:157" ht="31.5">
      <c r="B1372" s="299" t="s">
        <v>1654</v>
      </c>
      <c r="C1372" s="300" t="s">
        <v>1452</v>
      </c>
      <c r="D1372" s="276" t="s">
        <v>1203</v>
      </c>
      <c r="E1372" s="277" t="s">
        <v>30</v>
      </c>
      <c r="F1372" s="278"/>
      <c r="G1372" s="279"/>
      <c r="H1372" s="178">
        <f>SUM(H1373:H1375)</f>
        <v>22.220730000000003</v>
      </c>
    </row>
    <row r="1373" spans="1:157" ht="30">
      <c r="B1373" s="291" t="s">
        <v>2530</v>
      </c>
      <c r="C1373" s="292" t="s">
        <v>1247</v>
      </c>
      <c r="D1373" s="95" t="s">
        <v>1246</v>
      </c>
      <c r="E1373" s="261" t="s">
        <v>261</v>
      </c>
      <c r="F1373" s="223">
        <v>0.17100000000000001</v>
      </c>
      <c r="G1373" s="95">
        <v>12.91</v>
      </c>
      <c r="H1373" s="268">
        <f>F1373*G1373</f>
        <v>2.2076100000000003</v>
      </c>
    </row>
    <row r="1374" spans="1:157" ht="30">
      <c r="B1374" s="291" t="s">
        <v>2531</v>
      </c>
      <c r="C1374" s="292" t="s">
        <v>745</v>
      </c>
      <c r="D1374" s="95" t="s">
        <v>266</v>
      </c>
      <c r="E1374" s="261" t="s">
        <v>261</v>
      </c>
      <c r="F1374" s="223">
        <v>0.17100000000000001</v>
      </c>
      <c r="G1374" s="95">
        <v>15.72</v>
      </c>
      <c r="H1374" s="268">
        <f>F1374*G1374</f>
        <v>2.6881200000000005</v>
      </c>
    </row>
    <row r="1375" spans="1:157" ht="30.75" thickBot="1">
      <c r="B1375" s="291" t="s">
        <v>2532</v>
      </c>
      <c r="C1375" s="293" t="s">
        <v>1453</v>
      </c>
      <c r="D1375" s="121" t="s">
        <v>1454</v>
      </c>
      <c r="E1375" s="265" t="s">
        <v>30</v>
      </c>
      <c r="F1375" s="224">
        <v>1.1000000000000001</v>
      </c>
      <c r="G1375" s="121">
        <v>15.75</v>
      </c>
      <c r="H1375" s="269">
        <f>F1375*G1375</f>
        <v>17.325000000000003</v>
      </c>
    </row>
    <row r="1376" spans="1:157" s="172" customFormat="1" ht="15.75" thickBot="1">
      <c r="A1376" s="165"/>
      <c r="B1376" s="198"/>
      <c r="C1376" s="172" t="s">
        <v>907</v>
      </c>
      <c r="E1376" s="198"/>
      <c r="I1376" s="74"/>
      <c r="J1376" s="74"/>
      <c r="K1376" s="74"/>
      <c r="L1376" s="74"/>
      <c r="M1376" s="74"/>
      <c r="N1376" s="74"/>
      <c r="O1376" s="74"/>
      <c r="P1376" s="74"/>
      <c r="Q1376" s="74"/>
      <c r="R1376" s="74"/>
      <c r="S1376" s="74"/>
      <c r="T1376" s="74"/>
      <c r="U1376" s="74"/>
      <c r="V1376" s="74"/>
      <c r="W1376" s="74"/>
      <c r="X1376" s="74"/>
      <c r="Y1376" s="74"/>
      <c r="Z1376" s="74"/>
      <c r="AA1376" s="74"/>
      <c r="AB1376" s="74"/>
      <c r="AC1376" s="74"/>
      <c r="AD1376" s="74"/>
      <c r="AE1376" s="74"/>
      <c r="AF1376" s="74"/>
      <c r="AG1376" s="74"/>
      <c r="AH1376" s="74"/>
      <c r="AI1376" s="74"/>
      <c r="AJ1376" s="74"/>
      <c r="AK1376" s="74"/>
      <c r="AL1376" s="74"/>
      <c r="AM1376" s="74"/>
      <c r="AN1376" s="74"/>
      <c r="AO1376" s="74"/>
      <c r="AP1376" s="74"/>
      <c r="AQ1376" s="74"/>
      <c r="AR1376" s="74"/>
      <c r="AS1376" s="74"/>
      <c r="AT1376" s="74"/>
      <c r="AU1376" s="74"/>
      <c r="AV1376" s="74"/>
      <c r="AW1376" s="74"/>
      <c r="AX1376" s="74"/>
      <c r="AY1376" s="74"/>
      <c r="AZ1376" s="74"/>
      <c r="BA1376" s="74"/>
      <c r="BB1376" s="74"/>
      <c r="BC1376" s="74"/>
      <c r="BD1376" s="74"/>
      <c r="BE1376" s="74"/>
      <c r="BF1376" s="74"/>
      <c r="BG1376" s="74"/>
      <c r="BH1376" s="74"/>
      <c r="BI1376" s="74"/>
      <c r="BJ1376" s="74"/>
      <c r="BK1376" s="74"/>
      <c r="BL1376" s="74"/>
      <c r="BM1376" s="74"/>
      <c r="BN1376" s="74"/>
      <c r="BO1376" s="74"/>
      <c r="BP1376" s="74"/>
      <c r="BQ1376" s="74"/>
      <c r="BR1376" s="74"/>
      <c r="BS1376" s="74"/>
      <c r="BT1376" s="74"/>
      <c r="BU1376" s="74"/>
      <c r="BV1376" s="74"/>
      <c r="BW1376" s="74"/>
      <c r="BX1376" s="74"/>
      <c r="BY1376" s="74"/>
      <c r="BZ1376" s="74"/>
      <c r="CA1376" s="74"/>
      <c r="CB1376" s="74"/>
      <c r="CC1376" s="74"/>
      <c r="CD1376" s="74"/>
      <c r="CE1376" s="74"/>
      <c r="CF1376" s="74"/>
      <c r="CG1376" s="74"/>
      <c r="CH1376" s="74"/>
      <c r="CI1376" s="74"/>
      <c r="CJ1376" s="74"/>
      <c r="CK1376" s="74"/>
      <c r="CL1376" s="74"/>
      <c r="CM1376" s="74"/>
      <c r="CN1376" s="74"/>
      <c r="CO1376" s="74"/>
      <c r="CP1376" s="74"/>
      <c r="CQ1376" s="74"/>
      <c r="CR1376" s="74"/>
      <c r="CS1376" s="74"/>
      <c r="CT1376" s="74"/>
      <c r="CU1376" s="74"/>
      <c r="CV1376" s="74"/>
      <c r="CW1376" s="74"/>
      <c r="CX1376" s="74"/>
      <c r="CY1376" s="74"/>
      <c r="CZ1376" s="74"/>
      <c r="DA1376" s="74"/>
      <c r="DB1376" s="74"/>
      <c r="DC1376" s="74"/>
      <c r="DD1376" s="74"/>
      <c r="DE1376" s="74"/>
      <c r="DF1376" s="74"/>
      <c r="DG1376" s="74"/>
      <c r="DH1376" s="74"/>
      <c r="DI1376" s="74"/>
      <c r="DJ1376" s="74"/>
      <c r="DK1376" s="74"/>
      <c r="DL1376" s="74"/>
      <c r="DM1376" s="74"/>
      <c r="DN1376" s="74"/>
      <c r="DO1376" s="74"/>
      <c r="DP1376" s="74"/>
      <c r="DQ1376" s="74"/>
      <c r="DR1376" s="74"/>
      <c r="DS1376" s="74"/>
      <c r="DT1376" s="74"/>
      <c r="DU1376" s="74"/>
      <c r="DV1376" s="74"/>
      <c r="DW1376" s="74"/>
      <c r="DX1376" s="74"/>
      <c r="DY1376" s="74"/>
      <c r="DZ1376" s="74"/>
      <c r="EA1376" s="74"/>
      <c r="EB1376" s="74"/>
      <c r="EC1376" s="74"/>
      <c r="ED1376" s="74"/>
      <c r="EE1376" s="74"/>
      <c r="EF1376" s="74"/>
      <c r="EG1376" s="74"/>
      <c r="EH1376" s="74"/>
      <c r="EI1376" s="74"/>
      <c r="EJ1376" s="74"/>
      <c r="EK1376" s="74"/>
      <c r="EL1376" s="74"/>
      <c r="EM1376" s="74"/>
      <c r="EN1376" s="74"/>
      <c r="EO1376" s="74"/>
      <c r="EP1376" s="74"/>
      <c r="EQ1376" s="74"/>
      <c r="ER1376" s="74"/>
      <c r="ES1376" s="74"/>
      <c r="ET1376" s="74"/>
      <c r="EU1376" s="74"/>
      <c r="EV1376" s="74"/>
      <c r="EW1376" s="74"/>
      <c r="EX1376" s="74"/>
      <c r="EY1376" s="74"/>
      <c r="EZ1376" s="74"/>
      <c r="FA1376" s="74"/>
    </row>
    <row r="1377" spans="1:157" ht="31.5">
      <c r="B1377" s="299" t="s">
        <v>1655</v>
      </c>
      <c r="C1377" s="300" t="s">
        <v>1395</v>
      </c>
      <c r="D1377" s="276" t="s">
        <v>1396</v>
      </c>
      <c r="E1377" s="277" t="s">
        <v>21</v>
      </c>
      <c r="F1377" s="278"/>
      <c r="G1377" s="279"/>
      <c r="H1377" s="178">
        <f>SUM(H1378:H1380)</f>
        <v>6.6007999999999996</v>
      </c>
    </row>
    <row r="1378" spans="1:157" ht="30">
      <c r="B1378" s="291" t="s">
        <v>2533</v>
      </c>
      <c r="C1378" s="292" t="s">
        <v>1247</v>
      </c>
      <c r="D1378" s="95" t="s">
        <v>1246</v>
      </c>
      <c r="E1378" s="261" t="s">
        <v>261</v>
      </c>
      <c r="F1378" s="223">
        <v>0.16</v>
      </c>
      <c r="G1378" s="95">
        <v>12.91</v>
      </c>
      <c r="H1378" s="268">
        <f>F1378*G1378</f>
        <v>2.0655999999999999</v>
      </c>
    </row>
    <row r="1379" spans="1:157" ht="30">
      <c r="B1379" s="291" t="s">
        <v>2534</v>
      </c>
      <c r="C1379" s="292" t="s">
        <v>745</v>
      </c>
      <c r="D1379" s="95" t="s">
        <v>266</v>
      </c>
      <c r="E1379" s="261" t="s">
        <v>261</v>
      </c>
      <c r="F1379" s="223">
        <v>0.16</v>
      </c>
      <c r="G1379" s="95">
        <v>15.72</v>
      </c>
      <c r="H1379" s="268">
        <f>F1379*G1379</f>
        <v>2.5152000000000001</v>
      </c>
    </row>
    <row r="1380" spans="1:157" ht="30.75" thickBot="1">
      <c r="B1380" s="291" t="s">
        <v>2535</v>
      </c>
      <c r="C1380" s="293" t="s">
        <v>1397</v>
      </c>
      <c r="D1380" s="121" t="s">
        <v>1398</v>
      </c>
      <c r="E1380" s="265" t="s">
        <v>21</v>
      </c>
      <c r="F1380" s="224">
        <v>1</v>
      </c>
      <c r="G1380" s="121">
        <v>2.02</v>
      </c>
      <c r="H1380" s="269">
        <f>F1380*G1380</f>
        <v>2.02</v>
      </c>
    </row>
    <row r="1381" spans="1:157" s="172" customFormat="1" ht="15.75" thickBot="1">
      <c r="A1381" s="165"/>
      <c r="B1381" s="198"/>
      <c r="C1381" s="172" t="s">
        <v>907</v>
      </c>
      <c r="E1381" s="198"/>
      <c r="I1381" s="74"/>
      <c r="J1381" s="74"/>
      <c r="K1381" s="74"/>
      <c r="L1381" s="74"/>
      <c r="M1381" s="74"/>
      <c r="N1381" s="74"/>
      <c r="O1381" s="74"/>
      <c r="P1381" s="74"/>
      <c r="Q1381" s="74"/>
      <c r="R1381" s="74"/>
      <c r="S1381" s="74"/>
      <c r="T1381" s="74"/>
      <c r="U1381" s="74"/>
      <c r="V1381" s="74"/>
      <c r="W1381" s="74"/>
      <c r="X1381" s="74"/>
      <c r="Y1381" s="74"/>
      <c r="Z1381" s="74"/>
      <c r="AA1381" s="74"/>
      <c r="AB1381" s="74"/>
      <c r="AC1381" s="74"/>
      <c r="AD1381" s="74"/>
      <c r="AE1381" s="74"/>
      <c r="AF1381" s="74"/>
      <c r="AG1381" s="74"/>
      <c r="AH1381" s="74"/>
      <c r="AI1381" s="74"/>
      <c r="AJ1381" s="74"/>
      <c r="AK1381" s="74"/>
      <c r="AL1381" s="74"/>
      <c r="AM1381" s="74"/>
      <c r="AN1381" s="74"/>
      <c r="AO1381" s="74"/>
      <c r="AP1381" s="74"/>
      <c r="AQ1381" s="74"/>
      <c r="AR1381" s="74"/>
      <c r="AS1381" s="74"/>
      <c r="AT1381" s="74"/>
      <c r="AU1381" s="74"/>
      <c r="AV1381" s="74"/>
      <c r="AW1381" s="74"/>
      <c r="AX1381" s="74"/>
      <c r="AY1381" s="74"/>
      <c r="AZ1381" s="74"/>
      <c r="BA1381" s="74"/>
      <c r="BB1381" s="74"/>
      <c r="BC1381" s="74"/>
      <c r="BD1381" s="74"/>
      <c r="BE1381" s="74"/>
      <c r="BF1381" s="74"/>
      <c r="BG1381" s="74"/>
      <c r="BH1381" s="74"/>
      <c r="BI1381" s="74"/>
      <c r="BJ1381" s="74"/>
      <c r="BK1381" s="74"/>
      <c r="BL1381" s="74"/>
      <c r="BM1381" s="74"/>
      <c r="BN1381" s="74"/>
      <c r="BO1381" s="74"/>
      <c r="BP1381" s="74"/>
      <c r="BQ1381" s="74"/>
      <c r="BR1381" s="74"/>
      <c r="BS1381" s="74"/>
      <c r="BT1381" s="74"/>
      <c r="BU1381" s="74"/>
      <c r="BV1381" s="74"/>
      <c r="BW1381" s="74"/>
      <c r="BX1381" s="74"/>
      <c r="BY1381" s="74"/>
      <c r="BZ1381" s="74"/>
      <c r="CA1381" s="74"/>
      <c r="CB1381" s="74"/>
      <c r="CC1381" s="74"/>
      <c r="CD1381" s="74"/>
      <c r="CE1381" s="74"/>
      <c r="CF1381" s="74"/>
      <c r="CG1381" s="74"/>
      <c r="CH1381" s="74"/>
      <c r="CI1381" s="74"/>
      <c r="CJ1381" s="74"/>
      <c r="CK1381" s="74"/>
      <c r="CL1381" s="74"/>
      <c r="CM1381" s="74"/>
      <c r="CN1381" s="74"/>
      <c r="CO1381" s="74"/>
      <c r="CP1381" s="74"/>
      <c r="CQ1381" s="74"/>
      <c r="CR1381" s="74"/>
      <c r="CS1381" s="74"/>
      <c r="CT1381" s="74"/>
      <c r="CU1381" s="74"/>
      <c r="CV1381" s="74"/>
      <c r="CW1381" s="74"/>
      <c r="CX1381" s="74"/>
      <c r="CY1381" s="74"/>
      <c r="CZ1381" s="74"/>
      <c r="DA1381" s="74"/>
      <c r="DB1381" s="74"/>
      <c r="DC1381" s="74"/>
      <c r="DD1381" s="74"/>
      <c r="DE1381" s="74"/>
      <c r="DF1381" s="74"/>
      <c r="DG1381" s="74"/>
      <c r="DH1381" s="74"/>
      <c r="DI1381" s="74"/>
      <c r="DJ1381" s="74"/>
      <c r="DK1381" s="74"/>
      <c r="DL1381" s="74"/>
      <c r="DM1381" s="74"/>
      <c r="DN1381" s="74"/>
      <c r="DO1381" s="74"/>
      <c r="DP1381" s="74"/>
      <c r="DQ1381" s="74"/>
      <c r="DR1381" s="74"/>
      <c r="DS1381" s="74"/>
      <c r="DT1381" s="74"/>
      <c r="DU1381" s="74"/>
      <c r="DV1381" s="74"/>
      <c r="DW1381" s="74"/>
      <c r="DX1381" s="74"/>
      <c r="DY1381" s="74"/>
      <c r="DZ1381" s="74"/>
      <c r="EA1381" s="74"/>
      <c r="EB1381" s="74"/>
      <c r="EC1381" s="74"/>
      <c r="ED1381" s="74"/>
      <c r="EE1381" s="74"/>
      <c r="EF1381" s="74"/>
      <c r="EG1381" s="74"/>
      <c r="EH1381" s="74"/>
      <c r="EI1381" s="74"/>
      <c r="EJ1381" s="74"/>
      <c r="EK1381" s="74"/>
      <c r="EL1381" s="74"/>
      <c r="EM1381" s="74"/>
      <c r="EN1381" s="74"/>
      <c r="EO1381" s="74"/>
      <c r="EP1381" s="74"/>
      <c r="EQ1381" s="74"/>
      <c r="ER1381" s="74"/>
      <c r="ES1381" s="74"/>
      <c r="ET1381" s="74"/>
      <c r="EU1381" s="74"/>
      <c r="EV1381" s="74"/>
      <c r="EW1381" s="74"/>
      <c r="EX1381" s="74"/>
      <c r="EY1381" s="74"/>
      <c r="EZ1381" s="74"/>
      <c r="FA1381" s="74"/>
    </row>
    <row r="1382" spans="1:157" ht="47.25">
      <c r="B1382" s="299" t="s">
        <v>1656</v>
      </c>
      <c r="C1382" s="300" t="s">
        <v>1752</v>
      </c>
      <c r="D1382" s="276" t="s">
        <v>1204</v>
      </c>
      <c r="E1382" s="277" t="s">
        <v>21</v>
      </c>
      <c r="F1382" s="278"/>
      <c r="G1382" s="279"/>
      <c r="H1382" s="178">
        <f>SUM(H1383:H1385)</f>
        <v>6.6007999999999996</v>
      </c>
    </row>
    <row r="1383" spans="1:157" ht="30">
      <c r="B1383" s="291" t="s">
        <v>2536</v>
      </c>
      <c r="C1383" s="292" t="s">
        <v>1247</v>
      </c>
      <c r="D1383" s="95" t="s">
        <v>1246</v>
      </c>
      <c r="E1383" s="261" t="s">
        <v>261</v>
      </c>
      <c r="F1383" s="223">
        <v>0.16</v>
      </c>
      <c r="G1383" s="95">
        <v>12.91</v>
      </c>
      <c r="H1383" s="268">
        <f>F1383*G1383</f>
        <v>2.0655999999999999</v>
      </c>
    </row>
    <row r="1384" spans="1:157" ht="30">
      <c r="B1384" s="291" t="s">
        <v>2537</v>
      </c>
      <c r="C1384" s="292" t="s">
        <v>745</v>
      </c>
      <c r="D1384" s="95" t="s">
        <v>266</v>
      </c>
      <c r="E1384" s="261" t="s">
        <v>261</v>
      </c>
      <c r="F1384" s="223">
        <v>0.16</v>
      </c>
      <c r="G1384" s="95">
        <v>15.72</v>
      </c>
      <c r="H1384" s="268">
        <f>F1384*G1384</f>
        <v>2.5152000000000001</v>
      </c>
    </row>
    <row r="1385" spans="1:157" ht="30.75" thickBot="1">
      <c r="B1385" s="291" t="s">
        <v>2538</v>
      </c>
      <c r="C1385" s="293" t="s">
        <v>1397</v>
      </c>
      <c r="D1385" s="121" t="s">
        <v>1398</v>
      </c>
      <c r="E1385" s="265" t="s">
        <v>21</v>
      </c>
      <c r="F1385" s="224">
        <v>1</v>
      </c>
      <c r="G1385" s="121">
        <v>2.02</v>
      </c>
      <c r="H1385" s="269">
        <f>F1385*G1385</f>
        <v>2.02</v>
      </c>
    </row>
    <row r="1386" spans="1:157" s="172" customFormat="1" ht="15.75" thickBot="1">
      <c r="A1386" s="165"/>
      <c r="B1386" s="198"/>
      <c r="C1386" s="172" t="s">
        <v>907</v>
      </c>
      <c r="E1386" s="198"/>
      <c r="I1386" s="74"/>
      <c r="J1386" s="74"/>
      <c r="K1386" s="74"/>
      <c r="L1386" s="74"/>
      <c r="M1386" s="74"/>
      <c r="N1386" s="74"/>
      <c r="O1386" s="74"/>
      <c r="P1386" s="74"/>
      <c r="Q1386" s="74"/>
      <c r="R1386" s="74"/>
      <c r="S1386" s="74"/>
      <c r="T1386" s="74"/>
      <c r="U1386" s="74"/>
      <c r="V1386" s="74"/>
      <c r="W1386" s="74"/>
      <c r="X1386" s="74"/>
      <c r="Y1386" s="74"/>
      <c r="Z1386" s="74"/>
      <c r="AA1386" s="74"/>
      <c r="AB1386" s="74"/>
      <c r="AC1386" s="74"/>
      <c r="AD1386" s="74"/>
      <c r="AE1386" s="74"/>
      <c r="AF1386" s="74"/>
      <c r="AG1386" s="74"/>
      <c r="AH1386" s="74"/>
      <c r="AI1386" s="74"/>
      <c r="AJ1386" s="74"/>
      <c r="AK1386" s="74"/>
      <c r="AL1386" s="74"/>
      <c r="AM1386" s="74"/>
      <c r="AN1386" s="74"/>
      <c r="AO1386" s="74"/>
      <c r="AP1386" s="74"/>
      <c r="AQ1386" s="74"/>
      <c r="AR1386" s="74"/>
      <c r="AS1386" s="74"/>
      <c r="AT1386" s="74"/>
      <c r="AU1386" s="74"/>
      <c r="AV1386" s="74"/>
      <c r="AW1386" s="74"/>
      <c r="AX1386" s="74"/>
      <c r="AY1386" s="74"/>
      <c r="AZ1386" s="74"/>
      <c r="BA1386" s="74"/>
      <c r="BB1386" s="74"/>
      <c r="BC1386" s="74"/>
      <c r="BD1386" s="74"/>
      <c r="BE1386" s="74"/>
      <c r="BF1386" s="74"/>
      <c r="BG1386" s="74"/>
      <c r="BH1386" s="74"/>
      <c r="BI1386" s="74"/>
      <c r="BJ1386" s="74"/>
      <c r="BK1386" s="74"/>
      <c r="BL1386" s="74"/>
      <c r="BM1386" s="74"/>
      <c r="BN1386" s="74"/>
      <c r="BO1386" s="74"/>
      <c r="BP1386" s="74"/>
      <c r="BQ1386" s="74"/>
      <c r="BR1386" s="74"/>
      <c r="BS1386" s="74"/>
      <c r="BT1386" s="74"/>
      <c r="BU1386" s="74"/>
      <c r="BV1386" s="74"/>
      <c r="BW1386" s="74"/>
      <c r="BX1386" s="74"/>
      <c r="BY1386" s="74"/>
      <c r="BZ1386" s="74"/>
      <c r="CA1386" s="74"/>
      <c r="CB1386" s="74"/>
      <c r="CC1386" s="74"/>
      <c r="CD1386" s="74"/>
      <c r="CE1386" s="74"/>
      <c r="CF1386" s="74"/>
      <c r="CG1386" s="74"/>
      <c r="CH1386" s="74"/>
      <c r="CI1386" s="74"/>
      <c r="CJ1386" s="74"/>
      <c r="CK1386" s="74"/>
      <c r="CL1386" s="74"/>
      <c r="CM1386" s="74"/>
      <c r="CN1386" s="74"/>
      <c r="CO1386" s="74"/>
      <c r="CP1386" s="74"/>
      <c r="CQ1386" s="74"/>
      <c r="CR1386" s="74"/>
      <c r="CS1386" s="74"/>
      <c r="CT1386" s="74"/>
      <c r="CU1386" s="74"/>
      <c r="CV1386" s="74"/>
      <c r="CW1386" s="74"/>
      <c r="CX1386" s="74"/>
      <c r="CY1386" s="74"/>
      <c r="CZ1386" s="74"/>
      <c r="DA1386" s="74"/>
      <c r="DB1386" s="74"/>
      <c r="DC1386" s="74"/>
      <c r="DD1386" s="74"/>
      <c r="DE1386" s="74"/>
      <c r="DF1386" s="74"/>
      <c r="DG1386" s="74"/>
      <c r="DH1386" s="74"/>
      <c r="DI1386" s="74"/>
      <c r="DJ1386" s="74"/>
      <c r="DK1386" s="74"/>
      <c r="DL1386" s="74"/>
      <c r="DM1386" s="74"/>
      <c r="DN1386" s="74"/>
      <c r="DO1386" s="74"/>
      <c r="DP1386" s="74"/>
      <c r="DQ1386" s="74"/>
      <c r="DR1386" s="74"/>
      <c r="DS1386" s="74"/>
      <c r="DT1386" s="74"/>
      <c r="DU1386" s="74"/>
      <c r="DV1386" s="74"/>
      <c r="DW1386" s="74"/>
      <c r="DX1386" s="74"/>
      <c r="DY1386" s="74"/>
      <c r="DZ1386" s="74"/>
      <c r="EA1386" s="74"/>
      <c r="EB1386" s="74"/>
      <c r="EC1386" s="74"/>
      <c r="ED1386" s="74"/>
      <c r="EE1386" s="74"/>
      <c r="EF1386" s="74"/>
      <c r="EG1386" s="74"/>
      <c r="EH1386" s="74"/>
      <c r="EI1386" s="74"/>
      <c r="EJ1386" s="74"/>
      <c r="EK1386" s="74"/>
      <c r="EL1386" s="74"/>
      <c r="EM1386" s="74"/>
      <c r="EN1386" s="74"/>
      <c r="EO1386" s="74"/>
      <c r="EP1386" s="74"/>
      <c r="EQ1386" s="74"/>
      <c r="ER1386" s="74"/>
      <c r="ES1386" s="74"/>
      <c r="ET1386" s="74"/>
      <c r="EU1386" s="74"/>
      <c r="EV1386" s="74"/>
      <c r="EW1386" s="74"/>
      <c r="EX1386" s="74"/>
      <c r="EY1386" s="74"/>
      <c r="EZ1386" s="74"/>
      <c r="FA1386" s="74"/>
    </row>
    <row r="1387" spans="1:157" ht="47.25">
      <c r="B1387" s="299" t="s">
        <v>1657</v>
      </c>
      <c r="C1387" s="300" t="s">
        <v>1455</v>
      </c>
      <c r="D1387" s="276" t="s">
        <v>1456</v>
      </c>
      <c r="E1387" s="277" t="s">
        <v>21</v>
      </c>
      <c r="F1387" s="278"/>
      <c r="G1387" s="279"/>
      <c r="H1387" s="178">
        <f>SUM(H1388:H1390)</f>
        <v>11.018319999999999</v>
      </c>
    </row>
    <row r="1388" spans="1:157" ht="30">
      <c r="B1388" s="291" t="s">
        <v>2539</v>
      </c>
      <c r="C1388" s="292" t="s">
        <v>1247</v>
      </c>
      <c r="D1388" s="95" t="s">
        <v>1246</v>
      </c>
      <c r="E1388" s="261" t="s">
        <v>261</v>
      </c>
      <c r="F1388" s="223">
        <v>0.26400000000000001</v>
      </c>
      <c r="G1388" s="95">
        <v>12.91</v>
      </c>
      <c r="H1388" s="268">
        <f>F1388*G1388</f>
        <v>3.4082400000000002</v>
      </c>
    </row>
    <row r="1389" spans="1:157" ht="30">
      <c r="B1389" s="291" t="s">
        <v>2540</v>
      </c>
      <c r="C1389" s="292" t="s">
        <v>745</v>
      </c>
      <c r="D1389" s="95" t="s">
        <v>266</v>
      </c>
      <c r="E1389" s="261" t="s">
        <v>261</v>
      </c>
      <c r="F1389" s="223">
        <v>0.26400000000000001</v>
      </c>
      <c r="G1389" s="95">
        <v>15.72</v>
      </c>
      <c r="H1389" s="268">
        <f>F1389*G1389</f>
        <v>4.15008</v>
      </c>
    </row>
    <row r="1390" spans="1:157" ht="30.75" thickBot="1">
      <c r="B1390" s="291" t="s">
        <v>2541</v>
      </c>
      <c r="C1390" s="293" t="s">
        <v>1457</v>
      </c>
      <c r="D1390" s="121" t="s">
        <v>1458</v>
      </c>
      <c r="E1390" s="265" t="s">
        <v>21</v>
      </c>
      <c r="F1390" s="224">
        <v>1</v>
      </c>
      <c r="G1390" s="121">
        <v>3.46</v>
      </c>
      <c r="H1390" s="269">
        <f>F1390*G1390</f>
        <v>3.46</v>
      </c>
    </row>
    <row r="1391" spans="1:157" s="172" customFormat="1" ht="15.75" thickBot="1">
      <c r="A1391" s="165"/>
      <c r="B1391" s="198"/>
      <c r="C1391" s="172" t="s">
        <v>907</v>
      </c>
      <c r="E1391" s="198"/>
      <c r="I1391" s="74"/>
      <c r="J1391" s="74"/>
      <c r="K1391" s="74"/>
      <c r="L1391" s="74"/>
      <c r="M1391" s="74"/>
      <c r="N1391" s="74"/>
      <c r="O1391" s="74"/>
      <c r="P1391" s="74"/>
      <c r="Q1391" s="74"/>
      <c r="R1391" s="74"/>
      <c r="S1391" s="74"/>
      <c r="T1391" s="74"/>
      <c r="U1391" s="74"/>
      <c r="V1391" s="74"/>
      <c r="W1391" s="74"/>
      <c r="X1391" s="74"/>
      <c r="Y1391" s="74"/>
      <c r="Z1391" s="74"/>
      <c r="AA1391" s="74"/>
      <c r="AB1391" s="74"/>
      <c r="AC1391" s="74"/>
      <c r="AD1391" s="74"/>
      <c r="AE1391" s="74"/>
      <c r="AF1391" s="74"/>
      <c r="AG1391" s="74"/>
      <c r="AH1391" s="74"/>
      <c r="AI1391" s="74"/>
      <c r="AJ1391" s="74"/>
      <c r="AK1391" s="74"/>
      <c r="AL1391" s="74"/>
      <c r="AM1391" s="74"/>
      <c r="AN1391" s="74"/>
      <c r="AO1391" s="74"/>
      <c r="AP1391" s="74"/>
      <c r="AQ1391" s="74"/>
      <c r="AR1391" s="74"/>
      <c r="AS1391" s="74"/>
      <c r="AT1391" s="74"/>
      <c r="AU1391" s="74"/>
      <c r="AV1391" s="74"/>
      <c r="AW1391" s="74"/>
      <c r="AX1391" s="74"/>
      <c r="AY1391" s="74"/>
      <c r="AZ1391" s="74"/>
      <c r="BA1391" s="74"/>
      <c r="BB1391" s="74"/>
      <c r="BC1391" s="74"/>
      <c r="BD1391" s="74"/>
      <c r="BE1391" s="74"/>
      <c r="BF1391" s="74"/>
      <c r="BG1391" s="74"/>
      <c r="BH1391" s="74"/>
      <c r="BI1391" s="74"/>
      <c r="BJ1391" s="74"/>
      <c r="BK1391" s="74"/>
      <c r="BL1391" s="74"/>
      <c r="BM1391" s="74"/>
      <c r="BN1391" s="74"/>
      <c r="BO1391" s="74"/>
      <c r="BP1391" s="74"/>
      <c r="BQ1391" s="74"/>
      <c r="BR1391" s="74"/>
      <c r="BS1391" s="74"/>
      <c r="BT1391" s="74"/>
      <c r="BU1391" s="74"/>
      <c r="BV1391" s="74"/>
      <c r="BW1391" s="74"/>
      <c r="BX1391" s="74"/>
      <c r="BY1391" s="74"/>
      <c r="BZ1391" s="74"/>
      <c r="CA1391" s="74"/>
      <c r="CB1391" s="74"/>
      <c r="CC1391" s="74"/>
      <c r="CD1391" s="74"/>
      <c r="CE1391" s="74"/>
      <c r="CF1391" s="74"/>
      <c r="CG1391" s="74"/>
      <c r="CH1391" s="74"/>
      <c r="CI1391" s="74"/>
      <c r="CJ1391" s="74"/>
      <c r="CK1391" s="74"/>
      <c r="CL1391" s="74"/>
      <c r="CM1391" s="74"/>
      <c r="CN1391" s="74"/>
      <c r="CO1391" s="74"/>
      <c r="CP1391" s="74"/>
      <c r="CQ1391" s="74"/>
      <c r="CR1391" s="74"/>
      <c r="CS1391" s="74"/>
      <c r="CT1391" s="74"/>
      <c r="CU1391" s="74"/>
      <c r="CV1391" s="74"/>
      <c r="CW1391" s="74"/>
      <c r="CX1391" s="74"/>
      <c r="CY1391" s="74"/>
      <c r="CZ1391" s="74"/>
      <c r="DA1391" s="74"/>
      <c r="DB1391" s="74"/>
      <c r="DC1391" s="74"/>
      <c r="DD1391" s="74"/>
      <c r="DE1391" s="74"/>
      <c r="DF1391" s="74"/>
      <c r="DG1391" s="74"/>
      <c r="DH1391" s="74"/>
      <c r="DI1391" s="74"/>
      <c r="DJ1391" s="74"/>
      <c r="DK1391" s="74"/>
      <c r="DL1391" s="74"/>
      <c r="DM1391" s="74"/>
      <c r="DN1391" s="74"/>
      <c r="DO1391" s="74"/>
      <c r="DP1391" s="74"/>
      <c r="DQ1391" s="74"/>
      <c r="DR1391" s="74"/>
      <c r="DS1391" s="74"/>
      <c r="DT1391" s="74"/>
      <c r="DU1391" s="74"/>
      <c r="DV1391" s="74"/>
      <c r="DW1391" s="74"/>
      <c r="DX1391" s="74"/>
      <c r="DY1391" s="74"/>
      <c r="DZ1391" s="74"/>
      <c r="EA1391" s="74"/>
      <c r="EB1391" s="74"/>
      <c r="EC1391" s="74"/>
      <c r="ED1391" s="74"/>
      <c r="EE1391" s="74"/>
      <c r="EF1391" s="74"/>
      <c r="EG1391" s="74"/>
      <c r="EH1391" s="74"/>
      <c r="EI1391" s="74"/>
      <c r="EJ1391" s="74"/>
      <c r="EK1391" s="74"/>
      <c r="EL1391" s="74"/>
      <c r="EM1391" s="74"/>
      <c r="EN1391" s="74"/>
      <c r="EO1391" s="74"/>
      <c r="EP1391" s="74"/>
      <c r="EQ1391" s="74"/>
      <c r="ER1391" s="74"/>
      <c r="ES1391" s="74"/>
      <c r="ET1391" s="74"/>
      <c r="EU1391" s="74"/>
      <c r="EV1391" s="74"/>
      <c r="EW1391" s="74"/>
      <c r="EX1391" s="74"/>
      <c r="EY1391" s="74"/>
      <c r="EZ1391" s="74"/>
      <c r="FA1391" s="74"/>
    </row>
    <row r="1392" spans="1:157" ht="31.5">
      <c r="B1392" s="299" t="s">
        <v>1658</v>
      </c>
      <c r="C1392" s="300" t="s">
        <v>1459</v>
      </c>
      <c r="D1392" s="276" t="s">
        <v>1205</v>
      </c>
      <c r="E1392" s="277" t="s">
        <v>21</v>
      </c>
      <c r="F1392" s="278"/>
      <c r="G1392" s="279"/>
      <c r="H1392" s="178">
        <f>SUM(H1393:H1395)</f>
        <v>17.889810000000001</v>
      </c>
    </row>
    <row r="1393" spans="1:157" ht="30">
      <c r="B1393" s="291" t="s">
        <v>2542</v>
      </c>
      <c r="C1393" s="292" t="s">
        <v>1247</v>
      </c>
      <c r="D1393" s="95" t="s">
        <v>1246</v>
      </c>
      <c r="E1393" s="261" t="s">
        <v>261</v>
      </c>
      <c r="F1393" s="223">
        <v>0.38700000000000001</v>
      </c>
      <c r="G1393" s="95">
        <v>12.91</v>
      </c>
      <c r="H1393" s="268">
        <f>F1393*G1393</f>
        <v>4.9961700000000002</v>
      </c>
    </row>
    <row r="1394" spans="1:157" ht="30">
      <c r="B1394" s="291" t="s">
        <v>2543</v>
      </c>
      <c r="C1394" s="292" t="s">
        <v>745</v>
      </c>
      <c r="D1394" s="95" t="s">
        <v>266</v>
      </c>
      <c r="E1394" s="261" t="s">
        <v>261</v>
      </c>
      <c r="F1394" s="223">
        <v>0.38700000000000001</v>
      </c>
      <c r="G1394" s="95">
        <v>15.72</v>
      </c>
      <c r="H1394" s="268">
        <f>F1394*G1394</f>
        <v>6.0836400000000008</v>
      </c>
    </row>
    <row r="1395" spans="1:157" ht="30.75" thickBot="1">
      <c r="B1395" s="291" t="s">
        <v>2544</v>
      </c>
      <c r="C1395" s="293" t="s">
        <v>1460</v>
      </c>
      <c r="D1395" s="121" t="s">
        <v>1461</v>
      </c>
      <c r="E1395" s="265" t="s">
        <v>21</v>
      </c>
      <c r="F1395" s="224">
        <v>1</v>
      </c>
      <c r="G1395" s="121">
        <v>6.81</v>
      </c>
      <c r="H1395" s="269">
        <f>F1395*G1395</f>
        <v>6.81</v>
      </c>
    </row>
    <row r="1396" spans="1:157" s="172" customFormat="1" ht="15.75" thickBot="1">
      <c r="A1396" s="165"/>
      <c r="B1396" s="198"/>
      <c r="C1396" s="172" t="s">
        <v>907</v>
      </c>
      <c r="E1396" s="198"/>
      <c r="I1396" s="74"/>
      <c r="J1396" s="74"/>
      <c r="K1396" s="74"/>
      <c r="L1396" s="74"/>
      <c r="M1396" s="74"/>
      <c r="N1396" s="74"/>
      <c r="O1396" s="74"/>
      <c r="P1396" s="74"/>
      <c r="Q1396" s="74"/>
      <c r="R1396" s="74"/>
      <c r="S1396" s="74"/>
      <c r="T1396" s="74"/>
      <c r="U1396" s="74"/>
      <c r="V1396" s="74"/>
      <c r="W1396" s="74"/>
      <c r="X1396" s="74"/>
      <c r="Y1396" s="74"/>
      <c r="Z1396" s="74"/>
      <c r="AA1396" s="74"/>
      <c r="AB1396" s="74"/>
      <c r="AC1396" s="74"/>
      <c r="AD1396" s="74"/>
      <c r="AE1396" s="74"/>
      <c r="AF1396" s="74"/>
      <c r="AG1396" s="74"/>
      <c r="AH1396" s="74"/>
      <c r="AI1396" s="74"/>
      <c r="AJ1396" s="74"/>
      <c r="AK1396" s="74"/>
      <c r="AL1396" s="74"/>
      <c r="AM1396" s="74"/>
      <c r="AN1396" s="74"/>
      <c r="AO1396" s="74"/>
      <c r="AP1396" s="74"/>
      <c r="AQ1396" s="74"/>
      <c r="AR1396" s="74"/>
      <c r="AS1396" s="74"/>
      <c r="AT1396" s="74"/>
      <c r="AU1396" s="74"/>
      <c r="AV1396" s="74"/>
      <c r="AW1396" s="74"/>
      <c r="AX1396" s="74"/>
      <c r="AY1396" s="74"/>
      <c r="AZ1396" s="74"/>
      <c r="BA1396" s="74"/>
      <c r="BB1396" s="74"/>
      <c r="BC1396" s="74"/>
      <c r="BD1396" s="74"/>
      <c r="BE1396" s="74"/>
      <c r="BF1396" s="74"/>
      <c r="BG1396" s="74"/>
      <c r="BH1396" s="74"/>
      <c r="BI1396" s="74"/>
      <c r="BJ1396" s="74"/>
      <c r="BK1396" s="74"/>
      <c r="BL1396" s="74"/>
      <c r="BM1396" s="74"/>
      <c r="BN1396" s="74"/>
      <c r="BO1396" s="74"/>
      <c r="BP1396" s="74"/>
      <c r="BQ1396" s="74"/>
      <c r="BR1396" s="74"/>
      <c r="BS1396" s="74"/>
      <c r="BT1396" s="74"/>
      <c r="BU1396" s="74"/>
      <c r="BV1396" s="74"/>
      <c r="BW1396" s="74"/>
      <c r="BX1396" s="74"/>
      <c r="BY1396" s="74"/>
      <c r="BZ1396" s="74"/>
      <c r="CA1396" s="74"/>
      <c r="CB1396" s="74"/>
      <c r="CC1396" s="74"/>
      <c r="CD1396" s="74"/>
      <c r="CE1396" s="74"/>
      <c r="CF1396" s="74"/>
      <c r="CG1396" s="74"/>
      <c r="CH1396" s="74"/>
      <c r="CI1396" s="74"/>
      <c r="CJ1396" s="74"/>
      <c r="CK1396" s="74"/>
      <c r="CL1396" s="74"/>
      <c r="CM1396" s="74"/>
      <c r="CN1396" s="74"/>
      <c r="CO1396" s="74"/>
      <c r="CP1396" s="74"/>
      <c r="CQ1396" s="74"/>
      <c r="CR1396" s="74"/>
      <c r="CS1396" s="74"/>
      <c r="CT1396" s="74"/>
      <c r="CU1396" s="74"/>
      <c r="CV1396" s="74"/>
      <c r="CW1396" s="74"/>
      <c r="CX1396" s="74"/>
      <c r="CY1396" s="74"/>
      <c r="CZ1396" s="74"/>
      <c r="DA1396" s="74"/>
      <c r="DB1396" s="74"/>
      <c r="DC1396" s="74"/>
      <c r="DD1396" s="74"/>
      <c r="DE1396" s="74"/>
      <c r="DF1396" s="74"/>
      <c r="DG1396" s="74"/>
      <c r="DH1396" s="74"/>
      <c r="DI1396" s="74"/>
      <c r="DJ1396" s="74"/>
      <c r="DK1396" s="74"/>
      <c r="DL1396" s="74"/>
      <c r="DM1396" s="74"/>
      <c r="DN1396" s="74"/>
      <c r="DO1396" s="74"/>
      <c r="DP1396" s="74"/>
      <c r="DQ1396" s="74"/>
      <c r="DR1396" s="74"/>
      <c r="DS1396" s="74"/>
      <c r="DT1396" s="74"/>
      <c r="DU1396" s="74"/>
      <c r="DV1396" s="74"/>
      <c r="DW1396" s="74"/>
      <c r="DX1396" s="74"/>
      <c r="DY1396" s="74"/>
      <c r="DZ1396" s="74"/>
      <c r="EA1396" s="74"/>
      <c r="EB1396" s="74"/>
      <c r="EC1396" s="74"/>
      <c r="ED1396" s="74"/>
      <c r="EE1396" s="74"/>
      <c r="EF1396" s="74"/>
      <c r="EG1396" s="74"/>
      <c r="EH1396" s="74"/>
      <c r="EI1396" s="74"/>
      <c r="EJ1396" s="74"/>
      <c r="EK1396" s="74"/>
      <c r="EL1396" s="74"/>
      <c r="EM1396" s="74"/>
      <c r="EN1396" s="74"/>
      <c r="EO1396" s="74"/>
      <c r="EP1396" s="74"/>
      <c r="EQ1396" s="74"/>
      <c r="ER1396" s="74"/>
      <c r="ES1396" s="74"/>
      <c r="ET1396" s="74"/>
      <c r="EU1396" s="74"/>
      <c r="EV1396" s="74"/>
      <c r="EW1396" s="74"/>
      <c r="EX1396" s="74"/>
      <c r="EY1396" s="74"/>
      <c r="EZ1396" s="74"/>
      <c r="FA1396" s="74"/>
    </row>
    <row r="1397" spans="1:157" ht="31.5">
      <c r="B1397" s="299" t="s">
        <v>1659</v>
      </c>
      <c r="C1397" s="300" t="s">
        <v>1462</v>
      </c>
      <c r="D1397" s="276" t="s">
        <v>1463</v>
      </c>
      <c r="E1397" s="277" t="s">
        <v>21</v>
      </c>
      <c r="F1397" s="278"/>
      <c r="G1397" s="279"/>
      <c r="H1397" s="178">
        <f>SUM(H1398:H1400)</f>
        <v>32.097189999999998</v>
      </c>
    </row>
    <row r="1398" spans="1:157" ht="30">
      <c r="B1398" s="291" t="s">
        <v>2545</v>
      </c>
      <c r="C1398" s="292" t="s">
        <v>1247</v>
      </c>
      <c r="D1398" s="95" t="s">
        <v>1246</v>
      </c>
      <c r="E1398" s="261" t="s">
        <v>261</v>
      </c>
      <c r="F1398" s="223">
        <v>0.51300000000000001</v>
      </c>
      <c r="G1398" s="95">
        <v>12.91</v>
      </c>
      <c r="H1398" s="268">
        <f>F1398*G1398</f>
        <v>6.6228300000000004</v>
      </c>
    </row>
    <row r="1399" spans="1:157" ht="30">
      <c r="B1399" s="291" t="s">
        <v>2546</v>
      </c>
      <c r="C1399" s="292" t="s">
        <v>745</v>
      </c>
      <c r="D1399" s="95" t="s">
        <v>266</v>
      </c>
      <c r="E1399" s="261" t="s">
        <v>261</v>
      </c>
      <c r="F1399" s="223">
        <v>0.51300000000000001</v>
      </c>
      <c r="G1399" s="95">
        <v>15.72</v>
      </c>
      <c r="H1399" s="268">
        <f>F1399*G1399</f>
        <v>8.0643600000000006</v>
      </c>
    </row>
    <row r="1400" spans="1:157" ht="30.75" thickBot="1">
      <c r="B1400" s="291" t="s">
        <v>2547</v>
      </c>
      <c r="C1400" s="293" t="s">
        <v>1464</v>
      </c>
      <c r="D1400" s="121" t="s">
        <v>1465</v>
      </c>
      <c r="E1400" s="265" t="s">
        <v>21</v>
      </c>
      <c r="F1400" s="224">
        <v>1</v>
      </c>
      <c r="G1400" s="121">
        <v>17.41</v>
      </c>
      <c r="H1400" s="269">
        <f>F1400*G1400</f>
        <v>17.41</v>
      </c>
    </row>
    <row r="1401" spans="1:157" s="172" customFormat="1" ht="15.75" thickBot="1">
      <c r="A1401" s="165"/>
      <c r="B1401" s="198"/>
      <c r="C1401" s="172" t="s">
        <v>907</v>
      </c>
      <c r="E1401" s="198"/>
      <c r="I1401" s="74"/>
      <c r="J1401" s="74"/>
      <c r="K1401" s="74"/>
      <c r="L1401" s="74"/>
      <c r="M1401" s="74"/>
      <c r="N1401" s="74"/>
      <c r="O1401" s="74"/>
      <c r="P1401" s="74"/>
      <c r="Q1401" s="74"/>
      <c r="R1401" s="74"/>
      <c r="S1401" s="74"/>
      <c r="T1401" s="74"/>
      <c r="U1401" s="74"/>
      <c r="V1401" s="74"/>
      <c r="W1401" s="74"/>
      <c r="X1401" s="74"/>
      <c r="Y1401" s="74"/>
      <c r="Z1401" s="74"/>
      <c r="AA1401" s="74"/>
      <c r="AB1401" s="74"/>
      <c r="AC1401" s="74"/>
      <c r="AD1401" s="74"/>
      <c r="AE1401" s="74"/>
      <c r="AF1401" s="74"/>
      <c r="AG1401" s="74"/>
      <c r="AH1401" s="74"/>
      <c r="AI1401" s="74"/>
      <c r="AJ1401" s="74"/>
      <c r="AK1401" s="74"/>
      <c r="AL1401" s="74"/>
      <c r="AM1401" s="74"/>
      <c r="AN1401" s="74"/>
      <c r="AO1401" s="74"/>
      <c r="AP1401" s="74"/>
      <c r="AQ1401" s="74"/>
      <c r="AR1401" s="74"/>
      <c r="AS1401" s="74"/>
      <c r="AT1401" s="74"/>
      <c r="AU1401" s="74"/>
      <c r="AV1401" s="74"/>
      <c r="AW1401" s="74"/>
      <c r="AX1401" s="74"/>
      <c r="AY1401" s="74"/>
      <c r="AZ1401" s="74"/>
      <c r="BA1401" s="74"/>
      <c r="BB1401" s="74"/>
      <c r="BC1401" s="74"/>
      <c r="BD1401" s="74"/>
      <c r="BE1401" s="74"/>
      <c r="BF1401" s="74"/>
      <c r="BG1401" s="74"/>
      <c r="BH1401" s="74"/>
      <c r="BI1401" s="74"/>
      <c r="BJ1401" s="74"/>
      <c r="BK1401" s="74"/>
      <c r="BL1401" s="74"/>
      <c r="BM1401" s="74"/>
      <c r="BN1401" s="74"/>
      <c r="BO1401" s="74"/>
      <c r="BP1401" s="74"/>
      <c r="BQ1401" s="74"/>
      <c r="BR1401" s="74"/>
      <c r="BS1401" s="74"/>
      <c r="BT1401" s="74"/>
      <c r="BU1401" s="74"/>
      <c r="BV1401" s="74"/>
      <c r="BW1401" s="74"/>
      <c r="BX1401" s="74"/>
      <c r="BY1401" s="74"/>
      <c r="BZ1401" s="74"/>
      <c r="CA1401" s="74"/>
      <c r="CB1401" s="74"/>
      <c r="CC1401" s="74"/>
      <c r="CD1401" s="74"/>
      <c r="CE1401" s="74"/>
      <c r="CF1401" s="74"/>
      <c r="CG1401" s="74"/>
      <c r="CH1401" s="74"/>
      <c r="CI1401" s="74"/>
      <c r="CJ1401" s="74"/>
      <c r="CK1401" s="74"/>
      <c r="CL1401" s="74"/>
      <c r="CM1401" s="74"/>
      <c r="CN1401" s="74"/>
      <c r="CO1401" s="74"/>
      <c r="CP1401" s="74"/>
      <c r="CQ1401" s="74"/>
      <c r="CR1401" s="74"/>
      <c r="CS1401" s="74"/>
      <c r="CT1401" s="74"/>
      <c r="CU1401" s="74"/>
      <c r="CV1401" s="74"/>
      <c r="CW1401" s="74"/>
      <c r="CX1401" s="74"/>
      <c r="CY1401" s="74"/>
      <c r="CZ1401" s="74"/>
      <c r="DA1401" s="74"/>
      <c r="DB1401" s="74"/>
      <c r="DC1401" s="74"/>
      <c r="DD1401" s="74"/>
      <c r="DE1401" s="74"/>
      <c r="DF1401" s="74"/>
      <c r="DG1401" s="74"/>
      <c r="DH1401" s="74"/>
      <c r="DI1401" s="74"/>
      <c r="DJ1401" s="74"/>
      <c r="DK1401" s="74"/>
      <c r="DL1401" s="74"/>
      <c r="DM1401" s="74"/>
      <c r="DN1401" s="74"/>
      <c r="DO1401" s="74"/>
      <c r="DP1401" s="74"/>
      <c r="DQ1401" s="74"/>
      <c r="DR1401" s="74"/>
      <c r="DS1401" s="74"/>
      <c r="DT1401" s="74"/>
      <c r="DU1401" s="74"/>
      <c r="DV1401" s="74"/>
      <c r="DW1401" s="74"/>
      <c r="DX1401" s="74"/>
      <c r="DY1401" s="74"/>
      <c r="DZ1401" s="74"/>
      <c r="EA1401" s="74"/>
      <c r="EB1401" s="74"/>
      <c r="EC1401" s="74"/>
      <c r="ED1401" s="74"/>
      <c r="EE1401" s="74"/>
      <c r="EF1401" s="74"/>
      <c r="EG1401" s="74"/>
      <c r="EH1401" s="74"/>
      <c r="EI1401" s="74"/>
      <c r="EJ1401" s="74"/>
      <c r="EK1401" s="74"/>
      <c r="EL1401" s="74"/>
      <c r="EM1401" s="74"/>
      <c r="EN1401" s="74"/>
      <c r="EO1401" s="74"/>
      <c r="EP1401" s="74"/>
      <c r="EQ1401" s="74"/>
      <c r="ER1401" s="74"/>
      <c r="ES1401" s="74"/>
      <c r="ET1401" s="74"/>
      <c r="EU1401" s="74"/>
      <c r="EV1401" s="74"/>
      <c r="EW1401" s="74"/>
      <c r="EX1401" s="74"/>
      <c r="EY1401" s="74"/>
      <c r="EZ1401" s="74"/>
      <c r="FA1401" s="74"/>
    </row>
    <row r="1402" spans="1:157" ht="15.75">
      <c r="B1402" s="299" t="s">
        <v>1660</v>
      </c>
      <c r="C1402" s="300" t="s">
        <v>1753</v>
      </c>
      <c r="D1402" s="276" t="s">
        <v>1206</v>
      </c>
      <c r="E1402" s="277" t="s">
        <v>21</v>
      </c>
      <c r="F1402" s="278"/>
      <c r="G1402" s="279"/>
      <c r="H1402" s="178">
        <f>SUM(H1403:H1405)</f>
        <v>7.7645</v>
      </c>
    </row>
    <row r="1403" spans="1:157" ht="30">
      <c r="B1403" s="291" t="s">
        <v>2548</v>
      </c>
      <c r="C1403" s="292" t="s">
        <v>1247</v>
      </c>
      <c r="D1403" s="95" t="s">
        <v>1246</v>
      </c>
      <c r="E1403" s="261" t="s">
        <v>261</v>
      </c>
      <c r="F1403" s="223">
        <v>0.15</v>
      </c>
      <c r="G1403" s="95">
        <v>12.91</v>
      </c>
      <c r="H1403" s="268">
        <f>F1403*G1403</f>
        <v>1.9364999999999999</v>
      </c>
    </row>
    <row r="1404" spans="1:157" ht="30">
      <c r="B1404" s="291" t="s">
        <v>2549</v>
      </c>
      <c r="C1404" s="292" t="s">
        <v>745</v>
      </c>
      <c r="D1404" s="95" t="s">
        <v>266</v>
      </c>
      <c r="E1404" s="261" t="s">
        <v>261</v>
      </c>
      <c r="F1404" s="223">
        <v>0.15</v>
      </c>
      <c r="G1404" s="95">
        <v>15.72</v>
      </c>
      <c r="H1404" s="268">
        <f>F1404*G1404</f>
        <v>2.3580000000000001</v>
      </c>
    </row>
    <row r="1405" spans="1:157" ht="30.75" thickBot="1">
      <c r="B1405" s="291" t="s">
        <v>2550</v>
      </c>
      <c r="C1405" s="293" t="s">
        <v>1788</v>
      </c>
      <c r="D1405" s="121" t="s">
        <v>1466</v>
      </c>
      <c r="E1405" s="265" t="s">
        <v>21</v>
      </c>
      <c r="F1405" s="224">
        <v>1</v>
      </c>
      <c r="G1405" s="121">
        <v>3.47</v>
      </c>
      <c r="H1405" s="269">
        <f>F1405*G1405</f>
        <v>3.47</v>
      </c>
    </row>
    <row r="1406" spans="1:157" s="172" customFormat="1" ht="15.75" thickBot="1">
      <c r="A1406" s="165"/>
      <c r="B1406" s="198"/>
      <c r="C1406" s="172" t="s">
        <v>907</v>
      </c>
      <c r="E1406" s="198"/>
      <c r="I1406" s="74"/>
      <c r="J1406" s="74"/>
      <c r="K1406" s="74"/>
      <c r="L1406" s="74"/>
      <c r="M1406" s="74"/>
      <c r="N1406" s="74"/>
      <c r="O1406" s="74"/>
      <c r="P1406" s="74"/>
      <c r="Q1406" s="74"/>
      <c r="R1406" s="74"/>
      <c r="S1406" s="74"/>
      <c r="T1406" s="74"/>
      <c r="U1406" s="74"/>
      <c r="V1406" s="74"/>
      <c r="W1406" s="74"/>
      <c r="X1406" s="74"/>
      <c r="Y1406" s="74"/>
      <c r="Z1406" s="74"/>
      <c r="AA1406" s="74"/>
      <c r="AB1406" s="74"/>
      <c r="AC1406" s="74"/>
      <c r="AD1406" s="74"/>
      <c r="AE1406" s="74"/>
      <c r="AF1406" s="74"/>
      <c r="AG1406" s="74"/>
      <c r="AH1406" s="74"/>
      <c r="AI1406" s="74"/>
      <c r="AJ1406" s="74"/>
      <c r="AK1406" s="74"/>
      <c r="AL1406" s="74"/>
      <c r="AM1406" s="74"/>
      <c r="AN1406" s="74"/>
      <c r="AO1406" s="74"/>
      <c r="AP1406" s="74"/>
      <c r="AQ1406" s="74"/>
      <c r="AR1406" s="74"/>
      <c r="AS1406" s="74"/>
      <c r="AT1406" s="74"/>
      <c r="AU1406" s="74"/>
      <c r="AV1406" s="74"/>
      <c r="AW1406" s="74"/>
      <c r="AX1406" s="74"/>
      <c r="AY1406" s="74"/>
      <c r="AZ1406" s="74"/>
      <c r="BA1406" s="74"/>
      <c r="BB1406" s="74"/>
      <c r="BC1406" s="74"/>
      <c r="BD1406" s="74"/>
      <c r="BE1406" s="74"/>
      <c r="BF1406" s="74"/>
      <c r="BG1406" s="74"/>
      <c r="BH1406" s="74"/>
      <c r="BI1406" s="74"/>
      <c r="BJ1406" s="74"/>
      <c r="BK1406" s="74"/>
      <c r="BL1406" s="74"/>
      <c r="BM1406" s="74"/>
      <c r="BN1406" s="74"/>
      <c r="BO1406" s="74"/>
      <c r="BP1406" s="74"/>
      <c r="BQ1406" s="74"/>
      <c r="BR1406" s="74"/>
      <c r="BS1406" s="74"/>
      <c r="BT1406" s="74"/>
      <c r="BU1406" s="74"/>
      <c r="BV1406" s="74"/>
      <c r="BW1406" s="74"/>
      <c r="BX1406" s="74"/>
      <c r="BY1406" s="74"/>
      <c r="BZ1406" s="74"/>
      <c r="CA1406" s="74"/>
      <c r="CB1406" s="74"/>
      <c r="CC1406" s="74"/>
      <c r="CD1406" s="74"/>
      <c r="CE1406" s="74"/>
      <c r="CF1406" s="74"/>
      <c r="CG1406" s="74"/>
      <c r="CH1406" s="74"/>
      <c r="CI1406" s="74"/>
      <c r="CJ1406" s="74"/>
      <c r="CK1406" s="74"/>
      <c r="CL1406" s="74"/>
      <c r="CM1406" s="74"/>
      <c r="CN1406" s="74"/>
      <c r="CO1406" s="74"/>
      <c r="CP1406" s="74"/>
      <c r="CQ1406" s="74"/>
      <c r="CR1406" s="74"/>
      <c r="CS1406" s="74"/>
      <c r="CT1406" s="74"/>
      <c r="CU1406" s="74"/>
      <c r="CV1406" s="74"/>
      <c r="CW1406" s="74"/>
      <c r="CX1406" s="74"/>
      <c r="CY1406" s="74"/>
      <c r="CZ1406" s="74"/>
      <c r="DA1406" s="74"/>
      <c r="DB1406" s="74"/>
      <c r="DC1406" s="74"/>
      <c r="DD1406" s="74"/>
      <c r="DE1406" s="74"/>
      <c r="DF1406" s="74"/>
      <c r="DG1406" s="74"/>
      <c r="DH1406" s="74"/>
      <c r="DI1406" s="74"/>
      <c r="DJ1406" s="74"/>
      <c r="DK1406" s="74"/>
      <c r="DL1406" s="74"/>
      <c r="DM1406" s="74"/>
      <c r="DN1406" s="74"/>
      <c r="DO1406" s="74"/>
      <c r="DP1406" s="74"/>
      <c r="DQ1406" s="74"/>
      <c r="DR1406" s="74"/>
      <c r="DS1406" s="74"/>
      <c r="DT1406" s="74"/>
      <c r="DU1406" s="74"/>
      <c r="DV1406" s="74"/>
      <c r="DW1406" s="74"/>
      <c r="DX1406" s="74"/>
      <c r="DY1406" s="74"/>
      <c r="DZ1406" s="74"/>
      <c r="EA1406" s="74"/>
      <c r="EB1406" s="74"/>
      <c r="EC1406" s="74"/>
      <c r="ED1406" s="74"/>
      <c r="EE1406" s="74"/>
      <c r="EF1406" s="74"/>
      <c r="EG1406" s="74"/>
      <c r="EH1406" s="74"/>
      <c r="EI1406" s="74"/>
      <c r="EJ1406" s="74"/>
      <c r="EK1406" s="74"/>
      <c r="EL1406" s="74"/>
      <c r="EM1406" s="74"/>
      <c r="EN1406" s="74"/>
      <c r="EO1406" s="74"/>
      <c r="EP1406" s="74"/>
      <c r="EQ1406" s="74"/>
      <c r="ER1406" s="74"/>
      <c r="ES1406" s="74"/>
      <c r="ET1406" s="74"/>
      <c r="EU1406" s="74"/>
      <c r="EV1406" s="74"/>
      <c r="EW1406" s="74"/>
      <c r="EX1406" s="74"/>
      <c r="EY1406" s="74"/>
      <c r="EZ1406" s="74"/>
      <c r="FA1406" s="74"/>
    </row>
    <row r="1407" spans="1:157" ht="15.75">
      <c r="B1407" s="299" t="s">
        <v>1661</v>
      </c>
      <c r="C1407" s="300" t="s">
        <v>1416</v>
      </c>
      <c r="D1407" s="276" t="s">
        <v>1417</v>
      </c>
      <c r="E1407" s="277" t="s">
        <v>319</v>
      </c>
      <c r="F1407" s="278"/>
      <c r="G1407" s="279"/>
      <c r="H1407" s="178">
        <f>SUM(H1408:H1411)</f>
        <v>1.5163</v>
      </c>
    </row>
    <row r="1408" spans="1:157" ht="30">
      <c r="B1408" s="291" t="s">
        <v>2551</v>
      </c>
      <c r="C1408" s="292" t="s">
        <v>1247</v>
      </c>
      <c r="D1408" s="95" t="s">
        <v>1246</v>
      </c>
      <c r="E1408" s="261" t="s">
        <v>261</v>
      </c>
      <c r="F1408" s="223">
        <v>0.01</v>
      </c>
      <c r="G1408" s="95">
        <v>12.91</v>
      </c>
      <c r="H1408" s="268">
        <f>F1408*G1408</f>
        <v>0.12909999999999999</v>
      </c>
    </row>
    <row r="1409" spans="1:157" ht="30">
      <c r="B1409" s="291" t="s">
        <v>2552</v>
      </c>
      <c r="C1409" s="292" t="s">
        <v>745</v>
      </c>
      <c r="D1409" s="95" t="s">
        <v>266</v>
      </c>
      <c r="E1409" s="261" t="s">
        <v>261</v>
      </c>
      <c r="F1409" s="223">
        <v>0.01</v>
      </c>
      <c r="G1409" s="95">
        <v>15.72</v>
      </c>
      <c r="H1409" s="268">
        <f>F1409*G1409</f>
        <v>0.15720000000000001</v>
      </c>
    </row>
    <row r="1410" spans="1:157" ht="30">
      <c r="B1410" s="291" t="s">
        <v>2553</v>
      </c>
      <c r="C1410" s="292" t="s">
        <v>1418</v>
      </c>
      <c r="D1410" s="95" t="s">
        <v>1419</v>
      </c>
      <c r="E1410" s="261" t="s">
        <v>21</v>
      </c>
      <c r="F1410" s="223">
        <v>1</v>
      </c>
      <c r="G1410" s="95">
        <v>0.81</v>
      </c>
      <c r="H1410" s="268">
        <f>F1410*G1410</f>
        <v>0.81</v>
      </c>
    </row>
    <row r="1411" spans="1:157" ht="30.75" thickBot="1">
      <c r="B1411" s="291" t="s">
        <v>2554</v>
      </c>
      <c r="C1411" s="293" t="s">
        <v>1420</v>
      </c>
      <c r="D1411" s="121" t="s">
        <v>1421</v>
      </c>
      <c r="E1411" s="265" t="s">
        <v>21</v>
      </c>
      <c r="F1411" s="224">
        <v>1</v>
      </c>
      <c r="G1411" s="121">
        <v>0.42</v>
      </c>
      <c r="H1411" s="269">
        <f>F1411*G1411</f>
        <v>0.42</v>
      </c>
    </row>
    <row r="1412" spans="1:157" s="172" customFormat="1" ht="15.75" thickBot="1">
      <c r="A1412" s="165"/>
      <c r="B1412" s="198"/>
      <c r="C1412" s="172" t="s">
        <v>907</v>
      </c>
      <c r="E1412" s="198"/>
      <c r="I1412" s="74"/>
      <c r="J1412" s="74"/>
      <c r="K1412" s="74"/>
      <c r="L1412" s="74"/>
      <c r="M1412" s="74"/>
      <c r="N1412" s="74"/>
      <c r="O1412" s="74"/>
      <c r="P1412" s="74"/>
      <c r="Q1412" s="74"/>
      <c r="R1412" s="74"/>
      <c r="S1412" s="74"/>
      <c r="T1412" s="74"/>
      <c r="U1412" s="74"/>
      <c r="V1412" s="74"/>
      <c r="W1412" s="74"/>
      <c r="X1412" s="74"/>
      <c r="Y1412" s="74"/>
      <c r="Z1412" s="74"/>
      <c r="AA1412" s="74"/>
      <c r="AB1412" s="74"/>
      <c r="AC1412" s="74"/>
      <c r="AD1412" s="74"/>
      <c r="AE1412" s="74"/>
      <c r="AF1412" s="74"/>
      <c r="AG1412" s="74"/>
      <c r="AH1412" s="74"/>
      <c r="AI1412" s="74"/>
      <c r="AJ1412" s="74"/>
      <c r="AK1412" s="74"/>
      <c r="AL1412" s="74"/>
      <c r="AM1412" s="74"/>
      <c r="AN1412" s="74"/>
      <c r="AO1412" s="74"/>
      <c r="AP1412" s="74"/>
      <c r="AQ1412" s="74"/>
      <c r="AR1412" s="74"/>
      <c r="AS1412" s="74"/>
      <c r="AT1412" s="74"/>
      <c r="AU1412" s="74"/>
      <c r="AV1412" s="74"/>
      <c r="AW1412" s="74"/>
      <c r="AX1412" s="74"/>
      <c r="AY1412" s="74"/>
      <c r="AZ1412" s="74"/>
      <c r="BA1412" s="74"/>
      <c r="BB1412" s="74"/>
      <c r="BC1412" s="74"/>
      <c r="BD1412" s="74"/>
      <c r="BE1412" s="74"/>
      <c r="BF1412" s="74"/>
      <c r="BG1412" s="74"/>
      <c r="BH1412" s="74"/>
      <c r="BI1412" s="74"/>
      <c r="BJ1412" s="74"/>
      <c r="BK1412" s="74"/>
      <c r="BL1412" s="74"/>
      <c r="BM1412" s="74"/>
      <c r="BN1412" s="74"/>
      <c r="BO1412" s="74"/>
      <c r="BP1412" s="74"/>
      <c r="BQ1412" s="74"/>
      <c r="BR1412" s="74"/>
      <c r="BS1412" s="74"/>
      <c r="BT1412" s="74"/>
      <c r="BU1412" s="74"/>
      <c r="BV1412" s="74"/>
      <c r="BW1412" s="74"/>
      <c r="BX1412" s="74"/>
      <c r="BY1412" s="74"/>
      <c r="BZ1412" s="74"/>
      <c r="CA1412" s="74"/>
      <c r="CB1412" s="74"/>
      <c r="CC1412" s="74"/>
      <c r="CD1412" s="74"/>
      <c r="CE1412" s="74"/>
      <c r="CF1412" s="74"/>
      <c r="CG1412" s="74"/>
      <c r="CH1412" s="74"/>
      <c r="CI1412" s="74"/>
      <c r="CJ1412" s="74"/>
      <c r="CK1412" s="74"/>
      <c r="CL1412" s="74"/>
      <c r="CM1412" s="74"/>
      <c r="CN1412" s="74"/>
      <c r="CO1412" s="74"/>
      <c r="CP1412" s="74"/>
      <c r="CQ1412" s="74"/>
      <c r="CR1412" s="74"/>
      <c r="CS1412" s="74"/>
      <c r="CT1412" s="74"/>
      <c r="CU1412" s="74"/>
      <c r="CV1412" s="74"/>
      <c r="CW1412" s="74"/>
      <c r="CX1412" s="74"/>
      <c r="CY1412" s="74"/>
      <c r="CZ1412" s="74"/>
      <c r="DA1412" s="74"/>
      <c r="DB1412" s="74"/>
      <c r="DC1412" s="74"/>
      <c r="DD1412" s="74"/>
      <c r="DE1412" s="74"/>
      <c r="DF1412" s="74"/>
      <c r="DG1412" s="74"/>
      <c r="DH1412" s="74"/>
      <c r="DI1412" s="74"/>
      <c r="DJ1412" s="74"/>
      <c r="DK1412" s="74"/>
      <c r="DL1412" s="74"/>
      <c r="DM1412" s="74"/>
      <c r="DN1412" s="74"/>
      <c r="DO1412" s="74"/>
      <c r="DP1412" s="74"/>
      <c r="DQ1412" s="74"/>
      <c r="DR1412" s="74"/>
      <c r="DS1412" s="74"/>
      <c r="DT1412" s="74"/>
      <c r="DU1412" s="74"/>
      <c r="DV1412" s="74"/>
      <c r="DW1412" s="74"/>
      <c r="DX1412" s="74"/>
      <c r="DY1412" s="74"/>
      <c r="DZ1412" s="74"/>
      <c r="EA1412" s="74"/>
      <c r="EB1412" s="74"/>
      <c r="EC1412" s="74"/>
      <c r="ED1412" s="74"/>
      <c r="EE1412" s="74"/>
      <c r="EF1412" s="74"/>
      <c r="EG1412" s="74"/>
      <c r="EH1412" s="74"/>
      <c r="EI1412" s="74"/>
      <c r="EJ1412" s="74"/>
      <c r="EK1412" s="74"/>
      <c r="EL1412" s="74"/>
      <c r="EM1412" s="74"/>
      <c r="EN1412" s="74"/>
      <c r="EO1412" s="74"/>
      <c r="EP1412" s="74"/>
      <c r="EQ1412" s="74"/>
      <c r="ER1412" s="74"/>
      <c r="ES1412" s="74"/>
      <c r="ET1412" s="74"/>
      <c r="EU1412" s="74"/>
      <c r="EV1412" s="74"/>
      <c r="EW1412" s="74"/>
      <c r="EX1412" s="74"/>
      <c r="EY1412" s="74"/>
      <c r="EZ1412" s="74"/>
      <c r="FA1412" s="74"/>
    </row>
    <row r="1413" spans="1:157" ht="15.75">
      <c r="B1413" s="299" t="s">
        <v>1662</v>
      </c>
      <c r="C1413" s="300" t="s">
        <v>1422</v>
      </c>
      <c r="D1413" s="276" t="s">
        <v>1423</v>
      </c>
      <c r="E1413" s="277" t="s">
        <v>319</v>
      </c>
      <c r="F1413" s="278"/>
      <c r="G1413" s="279"/>
      <c r="H1413" s="178">
        <f>SUM(H1414:H1417)</f>
        <v>1.7963</v>
      </c>
    </row>
    <row r="1414" spans="1:157" ht="30">
      <c r="B1414" s="291" t="s">
        <v>2555</v>
      </c>
      <c r="C1414" s="292" t="s">
        <v>1247</v>
      </c>
      <c r="D1414" s="95" t="s">
        <v>1246</v>
      </c>
      <c r="E1414" s="261" t="s">
        <v>261</v>
      </c>
      <c r="F1414" s="223">
        <v>0.01</v>
      </c>
      <c r="G1414" s="95">
        <v>12.91</v>
      </c>
      <c r="H1414" s="268">
        <f>F1414*G1414</f>
        <v>0.12909999999999999</v>
      </c>
    </row>
    <row r="1415" spans="1:157" ht="30">
      <c r="B1415" s="291" t="s">
        <v>2557</v>
      </c>
      <c r="C1415" s="292" t="s">
        <v>745</v>
      </c>
      <c r="D1415" s="95" t="s">
        <v>266</v>
      </c>
      <c r="E1415" s="261" t="s">
        <v>261</v>
      </c>
      <c r="F1415" s="223">
        <v>0.01</v>
      </c>
      <c r="G1415" s="95">
        <v>15.72</v>
      </c>
      <c r="H1415" s="268">
        <f>F1415*G1415</f>
        <v>0.15720000000000001</v>
      </c>
    </row>
    <row r="1416" spans="1:157" ht="30">
      <c r="B1416" s="291" t="s">
        <v>2558</v>
      </c>
      <c r="C1416" s="292" t="s">
        <v>297</v>
      </c>
      <c r="D1416" s="95" t="s">
        <v>298</v>
      </c>
      <c r="E1416" s="261" t="s">
        <v>21</v>
      </c>
      <c r="F1416" s="223">
        <v>1</v>
      </c>
      <c r="G1416" s="95">
        <v>0.87</v>
      </c>
      <c r="H1416" s="268">
        <f>F1416*G1416</f>
        <v>0.87</v>
      </c>
    </row>
    <row r="1417" spans="1:157" ht="30.75" thickBot="1">
      <c r="B1417" s="291" t="s">
        <v>2559</v>
      </c>
      <c r="C1417" s="293" t="s">
        <v>299</v>
      </c>
      <c r="D1417" s="121" t="s">
        <v>300</v>
      </c>
      <c r="E1417" s="265" t="s">
        <v>21</v>
      </c>
      <c r="F1417" s="224">
        <v>1</v>
      </c>
      <c r="G1417" s="121">
        <v>0.64</v>
      </c>
      <c r="H1417" s="269">
        <f>F1417*G1417</f>
        <v>0.64</v>
      </c>
    </row>
    <row r="1418" spans="1:157" s="172" customFormat="1" ht="15.75" thickBot="1">
      <c r="A1418" s="165"/>
      <c r="B1418" s="198"/>
      <c r="C1418" s="172" t="s">
        <v>907</v>
      </c>
      <c r="E1418" s="198"/>
      <c r="I1418" s="74"/>
      <c r="J1418" s="74"/>
      <c r="K1418" s="74"/>
      <c r="L1418" s="74"/>
      <c r="M1418" s="74"/>
      <c r="N1418" s="74"/>
      <c r="O1418" s="74"/>
      <c r="P1418" s="74"/>
      <c r="Q1418" s="74"/>
      <c r="R1418" s="74"/>
      <c r="S1418" s="74"/>
      <c r="T1418" s="74"/>
      <c r="U1418" s="74"/>
      <c r="V1418" s="74"/>
      <c r="W1418" s="74"/>
      <c r="X1418" s="74"/>
      <c r="Y1418" s="74"/>
      <c r="Z1418" s="74"/>
      <c r="AA1418" s="74"/>
      <c r="AB1418" s="74"/>
      <c r="AC1418" s="74"/>
      <c r="AD1418" s="74"/>
      <c r="AE1418" s="74"/>
      <c r="AF1418" s="74"/>
      <c r="AG1418" s="74"/>
      <c r="AH1418" s="74"/>
      <c r="AI1418" s="74"/>
      <c r="AJ1418" s="74"/>
      <c r="AK1418" s="74"/>
      <c r="AL1418" s="74"/>
      <c r="AM1418" s="74"/>
      <c r="AN1418" s="74"/>
      <c r="AO1418" s="74"/>
      <c r="AP1418" s="74"/>
      <c r="AQ1418" s="74"/>
      <c r="AR1418" s="74"/>
      <c r="AS1418" s="74"/>
      <c r="AT1418" s="74"/>
      <c r="AU1418" s="74"/>
      <c r="AV1418" s="74"/>
      <c r="AW1418" s="74"/>
      <c r="AX1418" s="74"/>
      <c r="AY1418" s="74"/>
      <c r="AZ1418" s="74"/>
      <c r="BA1418" s="74"/>
      <c r="BB1418" s="74"/>
      <c r="BC1418" s="74"/>
      <c r="BD1418" s="74"/>
      <c r="BE1418" s="74"/>
      <c r="BF1418" s="74"/>
      <c r="BG1418" s="74"/>
      <c r="BH1418" s="74"/>
      <c r="BI1418" s="74"/>
      <c r="BJ1418" s="74"/>
      <c r="BK1418" s="74"/>
      <c r="BL1418" s="74"/>
      <c r="BM1418" s="74"/>
      <c r="BN1418" s="74"/>
      <c r="BO1418" s="74"/>
      <c r="BP1418" s="74"/>
      <c r="BQ1418" s="74"/>
      <c r="BR1418" s="74"/>
      <c r="BS1418" s="74"/>
      <c r="BT1418" s="74"/>
      <c r="BU1418" s="74"/>
      <c r="BV1418" s="74"/>
      <c r="BW1418" s="74"/>
      <c r="BX1418" s="74"/>
      <c r="BY1418" s="74"/>
      <c r="BZ1418" s="74"/>
      <c r="CA1418" s="74"/>
      <c r="CB1418" s="74"/>
      <c r="CC1418" s="74"/>
      <c r="CD1418" s="74"/>
      <c r="CE1418" s="74"/>
      <c r="CF1418" s="74"/>
      <c r="CG1418" s="74"/>
      <c r="CH1418" s="74"/>
      <c r="CI1418" s="74"/>
      <c r="CJ1418" s="74"/>
      <c r="CK1418" s="74"/>
      <c r="CL1418" s="74"/>
      <c r="CM1418" s="74"/>
      <c r="CN1418" s="74"/>
      <c r="CO1418" s="74"/>
      <c r="CP1418" s="74"/>
      <c r="CQ1418" s="74"/>
      <c r="CR1418" s="74"/>
      <c r="CS1418" s="74"/>
      <c r="CT1418" s="74"/>
      <c r="CU1418" s="74"/>
      <c r="CV1418" s="74"/>
      <c r="CW1418" s="74"/>
      <c r="CX1418" s="74"/>
      <c r="CY1418" s="74"/>
      <c r="CZ1418" s="74"/>
      <c r="DA1418" s="74"/>
      <c r="DB1418" s="74"/>
      <c r="DC1418" s="74"/>
      <c r="DD1418" s="74"/>
      <c r="DE1418" s="74"/>
      <c r="DF1418" s="74"/>
      <c r="DG1418" s="74"/>
      <c r="DH1418" s="74"/>
      <c r="DI1418" s="74"/>
      <c r="DJ1418" s="74"/>
      <c r="DK1418" s="74"/>
      <c r="DL1418" s="74"/>
      <c r="DM1418" s="74"/>
      <c r="DN1418" s="74"/>
      <c r="DO1418" s="74"/>
      <c r="DP1418" s="74"/>
      <c r="DQ1418" s="74"/>
      <c r="DR1418" s="74"/>
      <c r="DS1418" s="74"/>
      <c r="DT1418" s="74"/>
      <c r="DU1418" s="74"/>
      <c r="DV1418" s="74"/>
      <c r="DW1418" s="74"/>
      <c r="DX1418" s="74"/>
      <c r="DY1418" s="74"/>
      <c r="DZ1418" s="74"/>
      <c r="EA1418" s="74"/>
      <c r="EB1418" s="74"/>
      <c r="EC1418" s="74"/>
      <c r="ED1418" s="74"/>
      <c r="EE1418" s="74"/>
      <c r="EF1418" s="74"/>
      <c r="EG1418" s="74"/>
      <c r="EH1418" s="74"/>
      <c r="EI1418" s="74"/>
      <c r="EJ1418" s="74"/>
      <c r="EK1418" s="74"/>
      <c r="EL1418" s="74"/>
      <c r="EM1418" s="74"/>
      <c r="EN1418" s="74"/>
      <c r="EO1418" s="74"/>
      <c r="EP1418" s="74"/>
      <c r="EQ1418" s="74"/>
      <c r="ER1418" s="74"/>
      <c r="ES1418" s="74"/>
      <c r="ET1418" s="74"/>
      <c r="EU1418" s="74"/>
      <c r="EV1418" s="74"/>
      <c r="EW1418" s="74"/>
      <c r="EX1418" s="74"/>
      <c r="EY1418" s="74"/>
      <c r="EZ1418" s="74"/>
      <c r="FA1418" s="74"/>
    </row>
    <row r="1419" spans="1:157" ht="15.75">
      <c r="B1419" s="299" t="s">
        <v>1663</v>
      </c>
      <c r="C1419" s="300" t="s">
        <v>1467</v>
      </c>
      <c r="D1419" s="276" t="s">
        <v>1468</v>
      </c>
      <c r="E1419" s="277" t="s">
        <v>319</v>
      </c>
      <c r="F1419" s="278"/>
      <c r="G1419" s="279"/>
      <c r="H1419" s="178">
        <f>SUM(H1420:H1423)</f>
        <v>3.3289</v>
      </c>
    </row>
    <row r="1420" spans="1:157" ht="30">
      <c r="B1420" s="291" t="s">
        <v>2560</v>
      </c>
      <c r="C1420" s="292" t="s">
        <v>1247</v>
      </c>
      <c r="D1420" s="95" t="s">
        <v>1246</v>
      </c>
      <c r="E1420" s="261" t="s">
        <v>261</v>
      </c>
      <c r="F1420" s="223">
        <v>0.03</v>
      </c>
      <c r="G1420" s="95">
        <v>12.91</v>
      </c>
      <c r="H1420" s="268">
        <f>F1420*G1420</f>
        <v>0.38729999999999998</v>
      </c>
    </row>
    <row r="1421" spans="1:157" ht="30">
      <c r="B1421" s="291" t="s">
        <v>2561</v>
      </c>
      <c r="C1421" s="292" t="s">
        <v>745</v>
      </c>
      <c r="D1421" s="95" t="s">
        <v>266</v>
      </c>
      <c r="E1421" s="261" t="s">
        <v>261</v>
      </c>
      <c r="F1421" s="223">
        <v>0.03</v>
      </c>
      <c r="G1421" s="95">
        <v>15.72</v>
      </c>
      <c r="H1421" s="268">
        <f>F1421*G1421</f>
        <v>0.47160000000000002</v>
      </c>
    </row>
    <row r="1422" spans="1:157" ht="30">
      <c r="B1422" s="291" t="s">
        <v>2562</v>
      </c>
      <c r="C1422" s="292" t="s">
        <v>1469</v>
      </c>
      <c r="D1422" s="95" t="s">
        <v>1470</v>
      </c>
      <c r="E1422" s="261" t="s">
        <v>21</v>
      </c>
      <c r="F1422" s="223">
        <v>1</v>
      </c>
      <c r="G1422" s="95">
        <v>1.32</v>
      </c>
      <c r="H1422" s="268">
        <f>F1422*G1422</f>
        <v>1.32</v>
      </c>
    </row>
    <row r="1423" spans="1:157" ht="30.75" thickBot="1">
      <c r="B1423" s="291" t="s">
        <v>2563</v>
      </c>
      <c r="C1423" s="293" t="s">
        <v>1471</v>
      </c>
      <c r="D1423" s="121" t="s">
        <v>1472</v>
      </c>
      <c r="E1423" s="265" t="s">
        <v>21</v>
      </c>
      <c r="F1423" s="224">
        <v>1</v>
      </c>
      <c r="G1423" s="121">
        <v>1.1499999999999999</v>
      </c>
      <c r="H1423" s="269">
        <f>F1423*G1423</f>
        <v>1.1499999999999999</v>
      </c>
    </row>
    <row r="1424" spans="1:157" s="172" customFormat="1" ht="15.75" thickBot="1">
      <c r="A1424" s="165"/>
      <c r="B1424" s="198"/>
      <c r="C1424" s="172" t="s">
        <v>907</v>
      </c>
      <c r="E1424" s="198"/>
      <c r="I1424" s="74"/>
      <c r="J1424" s="74"/>
      <c r="K1424" s="74"/>
      <c r="L1424" s="74"/>
      <c r="M1424" s="74"/>
      <c r="N1424" s="74"/>
      <c r="O1424" s="74"/>
      <c r="P1424" s="74"/>
      <c r="Q1424" s="74"/>
      <c r="R1424" s="74"/>
      <c r="S1424" s="74"/>
      <c r="T1424" s="74"/>
      <c r="U1424" s="74"/>
      <c r="V1424" s="74"/>
      <c r="W1424" s="74"/>
      <c r="X1424" s="74"/>
      <c r="Y1424" s="74"/>
      <c r="Z1424" s="74"/>
      <c r="AA1424" s="74"/>
      <c r="AB1424" s="74"/>
      <c r="AC1424" s="74"/>
      <c r="AD1424" s="74"/>
      <c r="AE1424" s="74"/>
      <c r="AF1424" s="74"/>
      <c r="AG1424" s="74"/>
      <c r="AH1424" s="74"/>
      <c r="AI1424" s="74"/>
      <c r="AJ1424" s="74"/>
      <c r="AK1424" s="74"/>
      <c r="AL1424" s="74"/>
      <c r="AM1424" s="74"/>
      <c r="AN1424" s="74"/>
      <c r="AO1424" s="74"/>
      <c r="AP1424" s="74"/>
      <c r="AQ1424" s="74"/>
      <c r="AR1424" s="74"/>
      <c r="AS1424" s="74"/>
      <c r="AT1424" s="74"/>
      <c r="AU1424" s="74"/>
      <c r="AV1424" s="74"/>
      <c r="AW1424" s="74"/>
      <c r="AX1424" s="74"/>
      <c r="AY1424" s="74"/>
      <c r="AZ1424" s="74"/>
      <c r="BA1424" s="74"/>
      <c r="BB1424" s="74"/>
      <c r="BC1424" s="74"/>
      <c r="BD1424" s="74"/>
      <c r="BE1424" s="74"/>
      <c r="BF1424" s="74"/>
      <c r="BG1424" s="74"/>
      <c r="BH1424" s="74"/>
      <c r="BI1424" s="74"/>
      <c r="BJ1424" s="74"/>
      <c r="BK1424" s="74"/>
      <c r="BL1424" s="74"/>
      <c r="BM1424" s="74"/>
      <c r="BN1424" s="74"/>
      <c r="BO1424" s="74"/>
      <c r="BP1424" s="74"/>
      <c r="BQ1424" s="74"/>
      <c r="BR1424" s="74"/>
      <c r="BS1424" s="74"/>
      <c r="BT1424" s="74"/>
      <c r="BU1424" s="74"/>
      <c r="BV1424" s="74"/>
      <c r="BW1424" s="74"/>
      <c r="BX1424" s="74"/>
      <c r="BY1424" s="74"/>
      <c r="BZ1424" s="74"/>
      <c r="CA1424" s="74"/>
      <c r="CB1424" s="74"/>
      <c r="CC1424" s="74"/>
      <c r="CD1424" s="74"/>
      <c r="CE1424" s="74"/>
      <c r="CF1424" s="74"/>
      <c r="CG1424" s="74"/>
      <c r="CH1424" s="74"/>
      <c r="CI1424" s="74"/>
      <c r="CJ1424" s="74"/>
      <c r="CK1424" s="74"/>
      <c r="CL1424" s="74"/>
      <c r="CM1424" s="74"/>
      <c r="CN1424" s="74"/>
      <c r="CO1424" s="74"/>
      <c r="CP1424" s="74"/>
      <c r="CQ1424" s="74"/>
      <c r="CR1424" s="74"/>
      <c r="CS1424" s="74"/>
      <c r="CT1424" s="74"/>
      <c r="CU1424" s="74"/>
      <c r="CV1424" s="74"/>
      <c r="CW1424" s="74"/>
      <c r="CX1424" s="74"/>
      <c r="CY1424" s="74"/>
      <c r="CZ1424" s="74"/>
      <c r="DA1424" s="74"/>
      <c r="DB1424" s="74"/>
      <c r="DC1424" s="74"/>
      <c r="DD1424" s="74"/>
      <c r="DE1424" s="74"/>
      <c r="DF1424" s="74"/>
      <c r="DG1424" s="74"/>
      <c r="DH1424" s="74"/>
      <c r="DI1424" s="74"/>
      <c r="DJ1424" s="74"/>
      <c r="DK1424" s="74"/>
      <c r="DL1424" s="74"/>
      <c r="DM1424" s="74"/>
      <c r="DN1424" s="74"/>
      <c r="DO1424" s="74"/>
      <c r="DP1424" s="74"/>
      <c r="DQ1424" s="74"/>
      <c r="DR1424" s="74"/>
      <c r="DS1424" s="74"/>
      <c r="DT1424" s="74"/>
      <c r="DU1424" s="74"/>
      <c r="DV1424" s="74"/>
      <c r="DW1424" s="74"/>
      <c r="DX1424" s="74"/>
      <c r="DY1424" s="74"/>
      <c r="DZ1424" s="74"/>
      <c r="EA1424" s="74"/>
      <c r="EB1424" s="74"/>
      <c r="EC1424" s="74"/>
      <c r="ED1424" s="74"/>
      <c r="EE1424" s="74"/>
      <c r="EF1424" s="74"/>
      <c r="EG1424" s="74"/>
      <c r="EH1424" s="74"/>
      <c r="EI1424" s="74"/>
      <c r="EJ1424" s="74"/>
      <c r="EK1424" s="74"/>
      <c r="EL1424" s="74"/>
      <c r="EM1424" s="74"/>
      <c r="EN1424" s="74"/>
      <c r="EO1424" s="74"/>
      <c r="EP1424" s="74"/>
      <c r="EQ1424" s="74"/>
      <c r="ER1424" s="74"/>
      <c r="ES1424" s="74"/>
      <c r="ET1424" s="74"/>
      <c r="EU1424" s="74"/>
      <c r="EV1424" s="74"/>
      <c r="EW1424" s="74"/>
      <c r="EX1424" s="74"/>
      <c r="EY1424" s="74"/>
      <c r="EZ1424" s="74"/>
      <c r="FA1424" s="74"/>
    </row>
    <row r="1425" spans="1:157" ht="15.75">
      <c r="B1425" s="299" t="s">
        <v>1664</v>
      </c>
      <c r="C1425" s="300" t="s">
        <v>1754</v>
      </c>
      <c r="D1425" s="276" t="s">
        <v>1207</v>
      </c>
      <c r="E1425" s="277" t="s">
        <v>21</v>
      </c>
      <c r="F1425" s="278"/>
      <c r="G1425" s="279"/>
      <c r="H1425" s="178">
        <f>SUM(H1426:H1429)</f>
        <v>5.5054999999999996</v>
      </c>
    </row>
    <row r="1426" spans="1:157" ht="30">
      <c r="B1426" s="291" t="s">
        <v>2564</v>
      </c>
      <c r="C1426" s="292" t="s">
        <v>1247</v>
      </c>
      <c r="D1426" s="95" t="s">
        <v>1246</v>
      </c>
      <c r="E1426" s="261" t="s">
        <v>261</v>
      </c>
      <c r="F1426" s="223">
        <v>0.01</v>
      </c>
      <c r="G1426" s="95">
        <v>12.87</v>
      </c>
      <c r="H1426" s="268">
        <f>F1426*G1426</f>
        <v>0.12869999999999998</v>
      </c>
    </row>
    <row r="1427" spans="1:157" ht="30">
      <c r="B1427" s="291" t="s">
        <v>2565</v>
      </c>
      <c r="C1427" s="292" t="s">
        <v>745</v>
      </c>
      <c r="D1427" s="95" t="s">
        <v>266</v>
      </c>
      <c r="E1427" s="261" t="s">
        <v>261</v>
      </c>
      <c r="F1427" s="223">
        <v>0.01</v>
      </c>
      <c r="G1427" s="95">
        <v>15.68</v>
      </c>
      <c r="H1427" s="268">
        <f>F1427*G1427</f>
        <v>0.15679999999999999</v>
      </c>
    </row>
    <row r="1428" spans="1:157" ht="30">
      <c r="B1428" s="291" t="s">
        <v>2566</v>
      </c>
      <c r="C1428" s="292" t="s">
        <v>1789</v>
      </c>
      <c r="D1428" s="95" t="s">
        <v>1473</v>
      </c>
      <c r="E1428" s="261" t="s">
        <v>21</v>
      </c>
      <c r="F1428" s="223">
        <v>1</v>
      </c>
      <c r="G1428" s="95">
        <v>3.53</v>
      </c>
      <c r="H1428" s="268">
        <f>F1428*G1428</f>
        <v>3.53</v>
      </c>
    </row>
    <row r="1429" spans="1:157" ht="30.75" thickBot="1">
      <c r="B1429" s="291" t="s">
        <v>2608</v>
      </c>
      <c r="C1429" s="293" t="s">
        <v>1790</v>
      </c>
      <c r="D1429" s="121" t="s">
        <v>1474</v>
      </c>
      <c r="E1429" s="265" t="s">
        <v>21</v>
      </c>
      <c r="F1429" s="224">
        <v>1</v>
      </c>
      <c r="G1429" s="121">
        <v>1.69</v>
      </c>
      <c r="H1429" s="269">
        <f>F1429*G1429</f>
        <v>1.69</v>
      </c>
    </row>
    <row r="1430" spans="1:157" s="172" customFormat="1" ht="16.5" thickBot="1">
      <c r="A1430" s="165"/>
      <c r="B1430" s="198"/>
      <c r="C1430" s="172" t="s">
        <v>907</v>
      </c>
      <c r="D1430" s="302"/>
      <c r="E1430" s="198"/>
      <c r="I1430" s="74"/>
      <c r="J1430" s="74"/>
      <c r="K1430" s="74"/>
      <c r="L1430" s="74"/>
      <c r="M1430" s="74"/>
      <c r="N1430" s="74"/>
      <c r="O1430" s="74"/>
      <c r="P1430" s="74"/>
      <c r="Q1430" s="74"/>
      <c r="R1430" s="74"/>
      <c r="S1430" s="74"/>
      <c r="T1430" s="74"/>
      <c r="U1430" s="74"/>
      <c r="V1430" s="74"/>
      <c r="W1430" s="74"/>
      <c r="X1430" s="74"/>
      <c r="Y1430" s="74"/>
      <c r="Z1430" s="74"/>
      <c r="AA1430" s="74"/>
      <c r="AB1430" s="74"/>
      <c r="AC1430" s="74"/>
      <c r="AD1430" s="74"/>
      <c r="AE1430" s="74"/>
      <c r="AF1430" s="74"/>
      <c r="AG1430" s="74"/>
      <c r="AH1430" s="74"/>
      <c r="AI1430" s="74"/>
      <c r="AJ1430" s="74"/>
      <c r="AK1430" s="74"/>
      <c r="AL1430" s="74"/>
      <c r="AM1430" s="74"/>
      <c r="AN1430" s="74"/>
      <c r="AO1430" s="74"/>
      <c r="AP1430" s="74"/>
      <c r="AQ1430" s="74"/>
      <c r="AR1430" s="74"/>
      <c r="AS1430" s="74"/>
      <c r="AT1430" s="74"/>
      <c r="AU1430" s="74"/>
      <c r="AV1430" s="74"/>
      <c r="AW1430" s="74"/>
      <c r="AX1430" s="74"/>
      <c r="AY1430" s="74"/>
      <c r="AZ1430" s="74"/>
      <c r="BA1430" s="74"/>
      <c r="BB1430" s="74"/>
      <c r="BC1430" s="74"/>
      <c r="BD1430" s="74"/>
      <c r="BE1430" s="74"/>
      <c r="BF1430" s="74"/>
      <c r="BG1430" s="74"/>
      <c r="BH1430" s="74"/>
      <c r="BI1430" s="74"/>
      <c r="BJ1430" s="74"/>
      <c r="BK1430" s="74"/>
      <c r="BL1430" s="74"/>
      <c r="BM1430" s="74"/>
      <c r="BN1430" s="74"/>
      <c r="BO1430" s="74"/>
      <c r="BP1430" s="74"/>
      <c r="BQ1430" s="74"/>
      <c r="BR1430" s="74"/>
      <c r="BS1430" s="74"/>
      <c r="BT1430" s="74"/>
      <c r="BU1430" s="74"/>
      <c r="BV1430" s="74"/>
      <c r="BW1430" s="74"/>
      <c r="BX1430" s="74"/>
      <c r="BY1430" s="74"/>
      <c r="BZ1430" s="74"/>
      <c r="CA1430" s="74"/>
      <c r="CB1430" s="74"/>
      <c r="CC1430" s="74"/>
      <c r="CD1430" s="74"/>
      <c r="CE1430" s="74"/>
      <c r="CF1430" s="74"/>
      <c r="CG1430" s="74"/>
      <c r="CH1430" s="74"/>
      <c r="CI1430" s="74"/>
      <c r="CJ1430" s="74"/>
      <c r="CK1430" s="74"/>
      <c r="CL1430" s="74"/>
      <c r="CM1430" s="74"/>
      <c r="CN1430" s="74"/>
      <c r="CO1430" s="74"/>
      <c r="CP1430" s="74"/>
      <c r="CQ1430" s="74"/>
      <c r="CR1430" s="74"/>
      <c r="CS1430" s="74"/>
      <c r="CT1430" s="74"/>
      <c r="CU1430" s="74"/>
      <c r="CV1430" s="74"/>
      <c r="CW1430" s="74"/>
      <c r="CX1430" s="74"/>
      <c r="CY1430" s="74"/>
      <c r="CZ1430" s="74"/>
      <c r="DA1430" s="74"/>
      <c r="DB1430" s="74"/>
      <c r="DC1430" s="74"/>
      <c r="DD1430" s="74"/>
      <c r="DE1430" s="74"/>
      <c r="DF1430" s="74"/>
      <c r="DG1430" s="74"/>
      <c r="DH1430" s="74"/>
      <c r="DI1430" s="74"/>
      <c r="DJ1430" s="74"/>
      <c r="DK1430" s="74"/>
      <c r="DL1430" s="74"/>
      <c r="DM1430" s="74"/>
      <c r="DN1430" s="74"/>
      <c r="DO1430" s="74"/>
      <c r="DP1430" s="74"/>
      <c r="DQ1430" s="74"/>
      <c r="DR1430" s="74"/>
      <c r="DS1430" s="74"/>
      <c r="DT1430" s="74"/>
      <c r="DU1430" s="74"/>
      <c r="DV1430" s="74"/>
      <c r="DW1430" s="74"/>
      <c r="DX1430" s="74"/>
      <c r="DY1430" s="74"/>
      <c r="DZ1430" s="74"/>
      <c r="EA1430" s="74"/>
      <c r="EB1430" s="74"/>
      <c r="EC1430" s="74"/>
      <c r="ED1430" s="74"/>
      <c r="EE1430" s="74"/>
      <c r="EF1430" s="74"/>
      <c r="EG1430" s="74"/>
      <c r="EH1430" s="74"/>
      <c r="EI1430" s="74"/>
      <c r="EJ1430" s="74"/>
      <c r="EK1430" s="74"/>
      <c r="EL1430" s="74"/>
      <c r="EM1430" s="74"/>
      <c r="EN1430" s="74"/>
      <c r="EO1430" s="74"/>
      <c r="EP1430" s="74"/>
      <c r="EQ1430" s="74"/>
      <c r="ER1430" s="74"/>
      <c r="ES1430" s="74"/>
      <c r="ET1430" s="74"/>
      <c r="EU1430" s="74"/>
      <c r="EV1430" s="74"/>
      <c r="EW1430" s="74"/>
      <c r="EX1430" s="74"/>
      <c r="EY1430" s="74"/>
      <c r="EZ1430" s="74"/>
      <c r="FA1430" s="74"/>
    </row>
    <row r="1431" spans="1:157" ht="15.75">
      <c r="B1431" s="299" t="s">
        <v>1665</v>
      </c>
      <c r="C1431" s="300" t="s">
        <v>1755</v>
      </c>
      <c r="D1431" s="276" t="s">
        <v>1208</v>
      </c>
      <c r="E1431" s="277" t="s">
        <v>21</v>
      </c>
      <c r="F1431" s="278"/>
      <c r="G1431" s="279"/>
      <c r="H1431" s="178">
        <f>SUM(H1432:H1435)</f>
        <v>9.9755000000000003</v>
      </c>
    </row>
    <row r="1432" spans="1:157" ht="30">
      <c r="B1432" s="291" t="s">
        <v>2567</v>
      </c>
      <c r="C1432" s="292" t="s">
        <v>1247</v>
      </c>
      <c r="D1432" s="95" t="s">
        <v>1246</v>
      </c>
      <c r="E1432" s="261" t="s">
        <v>261</v>
      </c>
      <c r="F1432" s="223">
        <v>0.01</v>
      </c>
      <c r="G1432" s="95">
        <v>12.87</v>
      </c>
      <c r="H1432" s="268">
        <f>F1432*G1432</f>
        <v>0.12869999999999998</v>
      </c>
    </row>
    <row r="1433" spans="1:157" ht="30">
      <c r="B1433" s="291" t="s">
        <v>2568</v>
      </c>
      <c r="C1433" s="292" t="s">
        <v>745</v>
      </c>
      <c r="D1433" s="95" t="s">
        <v>266</v>
      </c>
      <c r="E1433" s="261" t="s">
        <v>261</v>
      </c>
      <c r="F1433" s="223">
        <v>0.01</v>
      </c>
      <c r="G1433" s="95">
        <v>15.68</v>
      </c>
      <c r="H1433" s="268">
        <f>F1433*G1433</f>
        <v>0.15679999999999999</v>
      </c>
    </row>
    <row r="1434" spans="1:157" ht="30">
      <c r="B1434" s="291" t="s">
        <v>2569</v>
      </c>
      <c r="C1434" s="292" t="s">
        <v>1791</v>
      </c>
      <c r="D1434" s="95" t="s">
        <v>1475</v>
      </c>
      <c r="E1434" s="261" t="s">
        <v>21</v>
      </c>
      <c r="F1434" s="223">
        <v>1</v>
      </c>
      <c r="G1434" s="95">
        <v>5.34</v>
      </c>
      <c r="H1434" s="268">
        <f>F1434*G1434</f>
        <v>5.34</v>
      </c>
    </row>
    <row r="1435" spans="1:157" ht="30.75" thickBot="1">
      <c r="B1435" s="291" t="s">
        <v>2609</v>
      </c>
      <c r="C1435" s="293" t="s">
        <v>1792</v>
      </c>
      <c r="D1435" s="121" t="s">
        <v>1476</v>
      </c>
      <c r="E1435" s="265" t="s">
        <v>21</v>
      </c>
      <c r="F1435" s="224">
        <v>1</v>
      </c>
      <c r="G1435" s="121">
        <v>4.3499999999999996</v>
      </c>
      <c r="H1435" s="269">
        <f>F1435*G1435</f>
        <v>4.3499999999999996</v>
      </c>
    </row>
    <row r="1436" spans="1:157" s="172" customFormat="1" ht="15.75" thickBot="1">
      <c r="A1436" s="165"/>
      <c r="B1436" s="198"/>
      <c r="C1436" s="172" t="s">
        <v>907</v>
      </c>
      <c r="E1436" s="198"/>
      <c r="I1436" s="74"/>
      <c r="J1436" s="74"/>
      <c r="K1436" s="74"/>
      <c r="L1436" s="74"/>
      <c r="M1436" s="74"/>
      <c r="N1436" s="74"/>
      <c r="O1436" s="74"/>
      <c r="P1436" s="74"/>
      <c r="Q1436" s="74"/>
      <c r="R1436" s="74"/>
      <c r="S1436" s="74"/>
      <c r="T1436" s="74"/>
      <c r="U1436" s="74"/>
      <c r="V1436" s="74"/>
      <c r="W1436" s="74"/>
      <c r="X1436" s="74"/>
      <c r="Y1436" s="74"/>
      <c r="Z1436" s="74"/>
      <c r="AA1436" s="74"/>
      <c r="AB1436" s="74"/>
      <c r="AC1436" s="74"/>
      <c r="AD1436" s="74"/>
      <c r="AE1436" s="74"/>
      <c r="AF1436" s="74"/>
      <c r="AG1436" s="74"/>
      <c r="AH1436" s="74"/>
      <c r="AI1436" s="74"/>
      <c r="AJ1436" s="74"/>
      <c r="AK1436" s="74"/>
      <c r="AL1436" s="74"/>
      <c r="AM1436" s="74"/>
      <c r="AN1436" s="74"/>
      <c r="AO1436" s="74"/>
      <c r="AP1436" s="74"/>
      <c r="AQ1436" s="74"/>
      <c r="AR1436" s="74"/>
      <c r="AS1436" s="74"/>
      <c r="AT1436" s="74"/>
      <c r="AU1436" s="74"/>
      <c r="AV1436" s="74"/>
      <c r="AW1436" s="74"/>
      <c r="AX1436" s="74"/>
      <c r="AY1436" s="74"/>
      <c r="AZ1436" s="74"/>
      <c r="BA1436" s="74"/>
      <c r="BB1436" s="74"/>
      <c r="BC1436" s="74"/>
      <c r="BD1436" s="74"/>
      <c r="BE1436" s="74"/>
      <c r="BF1436" s="74"/>
      <c r="BG1436" s="74"/>
      <c r="BH1436" s="74"/>
      <c r="BI1436" s="74"/>
      <c r="BJ1436" s="74"/>
      <c r="BK1436" s="74"/>
      <c r="BL1436" s="74"/>
      <c r="BM1436" s="74"/>
      <c r="BN1436" s="74"/>
      <c r="BO1436" s="74"/>
      <c r="BP1436" s="74"/>
      <c r="BQ1436" s="74"/>
      <c r="BR1436" s="74"/>
      <c r="BS1436" s="74"/>
      <c r="BT1436" s="74"/>
      <c r="BU1436" s="74"/>
      <c r="BV1436" s="74"/>
      <c r="BW1436" s="74"/>
      <c r="BX1436" s="74"/>
      <c r="BY1436" s="74"/>
      <c r="BZ1436" s="74"/>
      <c r="CA1436" s="74"/>
      <c r="CB1436" s="74"/>
      <c r="CC1436" s="74"/>
      <c r="CD1436" s="74"/>
      <c r="CE1436" s="74"/>
      <c r="CF1436" s="74"/>
      <c r="CG1436" s="74"/>
      <c r="CH1436" s="74"/>
      <c r="CI1436" s="74"/>
      <c r="CJ1436" s="74"/>
      <c r="CK1436" s="74"/>
      <c r="CL1436" s="74"/>
      <c r="CM1436" s="74"/>
      <c r="CN1436" s="74"/>
      <c r="CO1436" s="74"/>
      <c r="CP1436" s="74"/>
      <c r="CQ1436" s="74"/>
      <c r="CR1436" s="74"/>
      <c r="CS1436" s="74"/>
      <c r="CT1436" s="74"/>
      <c r="CU1436" s="74"/>
      <c r="CV1436" s="74"/>
      <c r="CW1436" s="74"/>
      <c r="CX1436" s="74"/>
      <c r="CY1436" s="74"/>
      <c r="CZ1436" s="74"/>
      <c r="DA1436" s="74"/>
      <c r="DB1436" s="74"/>
      <c r="DC1436" s="74"/>
      <c r="DD1436" s="74"/>
      <c r="DE1436" s="74"/>
      <c r="DF1436" s="74"/>
      <c r="DG1436" s="74"/>
      <c r="DH1436" s="74"/>
      <c r="DI1436" s="74"/>
      <c r="DJ1436" s="74"/>
      <c r="DK1436" s="74"/>
      <c r="DL1436" s="74"/>
      <c r="DM1436" s="74"/>
      <c r="DN1436" s="74"/>
      <c r="DO1436" s="74"/>
      <c r="DP1436" s="74"/>
      <c r="DQ1436" s="74"/>
      <c r="DR1436" s="74"/>
      <c r="DS1436" s="74"/>
      <c r="DT1436" s="74"/>
      <c r="DU1436" s="74"/>
      <c r="DV1436" s="74"/>
      <c r="DW1436" s="74"/>
      <c r="DX1436" s="74"/>
      <c r="DY1436" s="74"/>
      <c r="DZ1436" s="74"/>
      <c r="EA1436" s="74"/>
      <c r="EB1436" s="74"/>
      <c r="EC1436" s="74"/>
      <c r="ED1436" s="74"/>
      <c r="EE1436" s="74"/>
      <c r="EF1436" s="74"/>
      <c r="EG1436" s="74"/>
      <c r="EH1436" s="74"/>
      <c r="EI1436" s="74"/>
      <c r="EJ1436" s="74"/>
      <c r="EK1436" s="74"/>
      <c r="EL1436" s="74"/>
      <c r="EM1436" s="74"/>
      <c r="EN1436" s="74"/>
      <c r="EO1436" s="74"/>
      <c r="EP1436" s="74"/>
      <c r="EQ1436" s="74"/>
      <c r="ER1436" s="74"/>
      <c r="ES1436" s="74"/>
      <c r="ET1436" s="74"/>
      <c r="EU1436" s="74"/>
      <c r="EV1436" s="74"/>
      <c r="EW1436" s="74"/>
      <c r="EX1436" s="74"/>
      <c r="EY1436" s="74"/>
      <c r="EZ1436" s="74"/>
      <c r="FA1436" s="74"/>
    </row>
    <row r="1437" spans="1:157" ht="31.5">
      <c r="B1437" s="299" t="s">
        <v>1666</v>
      </c>
      <c r="C1437" s="300" t="s">
        <v>1403</v>
      </c>
      <c r="D1437" s="276" t="s">
        <v>1404</v>
      </c>
      <c r="E1437" s="277" t="s">
        <v>21</v>
      </c>
      <c r="F1437" s="278"/>
      <c r="G1437" s="279"/>
      <c r="H1437" s="178">
        <f>SUM(H1438:H1440)</f>
        <v>3.9434100000000001</v>
      </c>
    </row>
    <row r="1438" spans="1:157" ht="30">
      <c r="B1438" s="291" t="s">
        <v>2570</v>
      </c>
      <c r="C1438" s="292" t="s">
        <v>1247</v>
      </c>
      <c r="D1438" s="95" t="s">
        <v>1246</v>
      </c>
      <c r="E1438" s="261" t="s">
        <v>261</v>
      </c>
      <c r="F1438" s="223">
        <v>0.107</v>
      </c>
      <c r="G1438" s="95">
        <v>12.91</v>
      </c>
      <c r="H1438" s="268">
        <f>F1438*G1438</f>
        <v>1.38137</v>
      </c>
    </row>
    <row r="1439" spans="1:157" ht="30">
      <c r="B1439" s="291" t="s">
        <v>2571</v>
      </c>
      <c r="C1439" s="292" t="s">
        <v>745</v>
      </c>
      <c r="D1439" s="95" t="s">
        <v>266</v>
      </c>
      <c r="E1439" s="261" t="s">
        <v>261</v>
      </c>
      <c r="F1439" s="223">
        <v>0.107</v>
      </c>
      <c r="G1439" s="95">
        <v>15.72</v>
      </c>
      <c r="H1439" s="268">
        <f>F1439*G1439</f>
        <v>1.68204</v>
      </c>
    </row>
    <row r="1440" spans="1:157" ht="30.75" thickBot="1">
      <c r="B1440" s="291" t="s">
        <v>2572</v>
      </c>
      <c r="C1440" s="293" t="s">
        <v>1405</v>
      </c>
      <c r="D1440" s="121" t="s">
        <v>1406</v>
      </c>
      <c r="E1440" s="265" t="s">
        <v>21</v>
      </c>
      <c r="F1440" s="224">
        <v>1</v>
      </c>
      <c r="G1440" s="121">
        <v>0.88</v>
      </c>
      <c r="H1440" s="269">
        <f>F1440*G1440</f>
        <v>0.88</v>
      </c>
    </row>
    <row r="1441" spans="1:157" s="172" customFormat="1" ht="15.75" thickBot="1">
      <c r="A1441" s="165"/>
      <c r="B1441" s="198"/>
      <c r="C1441" s="172" t="s">
        <v>907</v>
      </c>
      <c r="E1441" s="198"/>
      <c r="I1441" s="74"/>
      <c r="J1441" s="74"/>
      <c r="K1441" s="74"/>
      <c r="L1441" s="74"/>
      <c r="M1441" s="74"/>
      <c r="N1441" s="74"/>
      <c r="O1441" s="74"/>
      <c r="P1441" s="74"/>
      <c r="Q1441" s="74"/>
      <c r="R1441" s="74"/>
      <c r="S1441" s="74"/>
      <c r="T1441" s="74"/>
      <c r="U1441" s="74"/>
      <c r="V1441" s="74"/>
      <c r="W1441" s="74"/>
      <c r="X1441" s="74"/>
      <c r="Y1441" s="74"/>
      <c r="Z1441" s="74"/>
      <c r="AA1441" s="74"/>
      <c r="AB1441" s="74"/>
      <c r="AC1441" s="74"/>
      <c r="AD1441" s="74"/>
      <c r="AE1441" s="74"/>
      <c r="AF1441" s="74"/>
      <c r="AG1441" s="74"/>
      <c r="AH1441" s="74"/>
      <c r="AI1441" s="74"/>
      <c r="AJ1441" s="74"/>
      <c r="AK1441" s="74"/>
      <c r="AL1441" s="74"/>
      <c r="AM1441" s="74"/>
      <c r="AN1441" s="74"/>
      <c r="AO1441" s="74"/>
      <c r="AP1441" s="74"/>
      <c r="AQ1441" s="74"/>
      <c r="AR1441" s="74"/>
      <c r="AS1441" s="74"/>
      <c r="AT1441" s="74"/>
      <c r="AU1441" s="74"/>
      <c r="AV1441" s="74"/>
      <c r="AW1441" s="74"/>
      <c r="AX1441" s="74"/>
      <c r="AY1441" s="74"/>
      <c r="AZ1441" s="74"/>
      <c r="BA1441" s="74"/>
      <c r="BB1441" s="74"/>
      <c r="BC1441" s="74"/>
      <c r="BD1441" s="74"/>
      <c r="BE1441" s="74"/>
      <c r="BF1441" s="74"/>
      <c r="BG1441" s="74"/>
      <c r="BH1441" s="74"/>
      <c r="BI1441" s="74"/>
      <c r="BJ1441" s="74"/>
      <c r="BK1441" s="74"/>
      <c r="BL1441" s="74"/>
      <c r="BM1441" s="74"/>
      <c r="BN1441" s="74"/>
      <c r="BO1441" s="74"/>
      <c r="BP1441" s="74"/>
      <c r="BQ1441" s="74"/>
      <c r="BR1441" s="74"/>
      <c r="BS1441" s="74"/>
      <c r="BT1441" s="74"/>
      <c r="BU1441" s="74"/>
      <c r="BV1441" s="74"/>
      <c r="BW1441" s="74"/>
      <c r="BX1441" s="74"/>
      <c r="BY1441" s="74"/>
      <c r="BZ1441" s="74"/>
      <c r="CA1441" s="74"/>
      <c r="CB1441" s="74"/>
      <c r="CC1441" s="74"/>
      <c r="CD1441" s="74"/>
      <c r="CE1441" s="74"/>
      <c r="CF1441" s="74"/>
      <c r="CG1441" s="74"/>
      <c r="CH1441" s="74"/>
      <c r="CI1441" s="74"/>
      <c r="CJ1441" s="74"/>
      <c r="CK1441" s="74"/>
      <c r="CL1441" s="74"/>
      <c r="CM1441" s="74"/>
      <c r="CN1441" s="74"/>
      <c r="CO1441" s="74"/>
      <c r="CP1441" s="74"/>
      <c r="CQ1441" s="74"/>
      <c r="CR1441" s="74"/>
      <c r="CS1441" s="74"/>
      <c r="CT1441" s="74"/>
      <c r="CU1441" s="74"/>
      <c r="CV1441" s="74"/>
      <c r="CW1441" s="74"/>
      <c r="CX1441" s="74"/>
      <c r="CY1441" s="74"/>
      <c r="CZ1441" s="74"/>
      <c r="DA1441" s="74"/>
      <c r="DB1441" s="74"/>
      <c r="DC1441" s="74"/>
      <c r="DD1441" s="74"/>
      <c r="DE1441" s="74"/>
      <c r="DF1441" s="74"/>
      <c r="DG1441" s="74"/>
      <c r="DH1441" s="74"/>
      <c r="DI1441" s="74"/>
      <c r="DJ1441" s="74"/>
      <c r="DK1441" s="74"/>
      <c r="DL1441" s="74"/>
      <c r="DM1441" s="74"/>
      <c r="DN1441" s="74"/>
      <c r="DO1441" s="74"/>
      <c r="DP1441" s="74"/>
      <c r="DQ1441" s="74"/>
      <c r="DR1441" s="74"/>
      <c r="DS1441" s="74"/>
      <c r="DT1441" s="74"/>
      <c r="DU1441" s="74"/>
      <c r="DV1441" s="74"/>
      <c r="DW1441" s="74"/>
      <c r="DX1441" s="74"/>
      <c r="DY1441" s="74"/>
      <c r="DZ1441" s="74"/>
      <c r="EA1441" s="74"/>
      <c r="EB1441" s="74"/>
      <c r="EC1441" s="74"/>
      <c r="ED1441" s="74"/>
      <c r="EE1441" s="74"/>
      <c r="EF1441" s="74"/>
      <c r="EG1441" s="74"/>
      <c r="EH1441" s="74"/>
      <c r="EI1441" s="74"/>
      <c r="EJ1441" s="74"/>
      <c r="EK1441" s="74"/>
      <c r="EL1441" s="74"/>
      <c r="EM1441" s="74"/>
      <c r="EN1441" s="74"/>
      <c r="EO1441" s="74"/>
      <c r="EP1441" s="74"/>
      <c r="EQ1441" s="74"/>
      <c r="ER1441" s="74"/>
      <c r="ES1441" s="74"/>
      <c r="ET1441" s="74"/>
      <c r="EU1441" s="74"/>
      <c r="EV1441" s="74"/>
      <c r="EW1441" s="74"/>
      <c r="EX1441" s="74"/>
      <c r="EY1441" s="74"/>
      <c r="EZ1441" s="74"/>
      <c r="FA1441" s="74"/>
    </row>
    <row r="1442" spans="1:157" ht="31.5">
      <c r="B1442" s="299" t="s">
        <v>1667</v>
      </c>
      <c r="C1442" s="300" t="s">
        <v>1477</v>
      </c>
      <c r="D1442" s="276" t="s">
        <v>1478</v>
      </c>
      <c r="E1442" s="277" t="s">
        <v>21</v>
      </c>
      <c r="F1442" s="278"/>
      <c r="G1442" s="279"/>
      <c r="H1442" s="178">
        <f>SUM(H1443:H1445)</f>
        <v>5.4321700000000002</v>
      </c>
    </row>
    <row r="1443" spans="1:157" ht="30">
      <c r="B1443" s="291" t="s">
        <v>2573</v>
      </c>
      <c r="C1443" s="292" t="s">
        <v>1247</v>
      </c>
      <c r="D1443" s="95" t="s">
        <v>1246</v>
      </c>
      <c r="E1443" s="261" t="s">
        <v>261</v>
      </c>
      <c r="F1443" s="223">
        <v>0.159</v>
      </c>
      <c r="G1443" s="95">
        <v>12.91</v>
      </c>
      <c r="H1443" s="268">
        <f>F1443*G1443</f>
        <v>2.0526900000000001</v>
      </c>
    </row>
    <row r="1444" spans="1:157" ht="30">
      <c r="B1444" s="291" t="s">
        <v>2574</v>
      </c>
      <c r="C1444" s="292" t="s">
        <v>745</v>
      </c>
      <c r="D1444" s="95" t="s">
        <v>266</v>
      </c>
      <c r="E1444" s="261" t="s">
        <v>261</v>
      </c>
      <c r="F1444" s="223">
        <v>0.159</v>
      </c>
      <c r="G1444" s="95">
        <v>15.72</v>
      </c>
      <c r="H1444" s="268">
        <f>F1444*G1444</f>
        <v>2.4994800000000001</v>
      </c>
    </row>
    <row r="1445" spans="1:157" ht="30.75" thickBot="1">
      <c r="B1445" s="291" t="s">
        <v>2575</v>
      </c>
      <c r="C1445" s="293" t="s">
        <v>1405</v>
      </c>
      <c r="D1445" s="121" t="s">
        <v>1406</v>
      </c>
      <c r="E1445" s="265" t="s">
        <v>21</v>
      </c>
      <c r="F1445" s="224">
        <v>1</v>
      </c>
      <c r="G1445" s="121">
        <v>0.88</v>
      </c>
      <c r="H1445" s="269">
        <f>F1445*G1445</f>
        <v>0.88</v>
      </c>
    </row>
    <row r="1446" spans="1:157" s="172" customFormat="1" ht="15.75" thickBot="1">
      <c r="A1446" s="165"/>
      <c r="B1446" s="198"/>
      <c r="C1446" s="172" t="s">
        <v>907</v>
      </c>
      <c r="E1446" s="198"/>
      <c r="I1446" s="74"/>
      <c r="J1446" s="74"/>
      <c r="K1446" s="74"/>
      <c r="L1446" s="74"/>
      <c r="M1446" s="74"/>
      <c r="N1446" s="74"/>
      <c r="O1446" s="74"/>
      <c r="P1446" s="74"/>
      <c r="Q1446" s="74"/>
      <c r="R1446" s="74"/>
      <c r="S1446" s="74"/>
      <c r="T1446" s="74"/>
      <c r="U1446" s="74"/>
      <c r="V1446" s="74"/>
      <c r="W1446" s="74"/>
      <c r="X1446" s="74"/>
      <c r="Y1446" s="74"/>
      <c r="Z1446" s="74"/>
      <c r="AA1446" s="74"/>
      <c r="AB1446" s="74"/>
      <c r="AC1446" s="74"/>
      <c r="AD1446" s="74"/>
      <c r="AE1446" s="74"/>
      <c r="AF1446" s="74"/>
      <c r="AG1446" s="74"/>
      <c r="AH1446" s="74"/>
      <c r="AI1446" s="74"/>
      <c r="AJ1446" s="74"/>
      <c r="AK1446" s="74"/>
      <c r="AL1446" s="74"/>
      <c r="AM1446" s="74"/>
      <c r="AN1446" s="74"/>
      <c r="AO1446" s="74"/>
      <c r="AP1446" s="74"/>
      <c r="AQ1446" s="74"/>
      <c r="AR1446" s="74"/>
      <c r="AS1446" s="74"/>
      <c r="AT1446" s="74"/>
      <c r="AU1446" s="74"/>
      <c r="AV1446" s="74"/>
      <c r="AW1446" s="74"/>
      <c r="AX1446" s="74"/>
      <c r="AY1446" s="74"/>
      <c r="AZ1446" s="74"/>
      <c r="BA1446" s="74"/>
      <c r="BB1446" s="74"/>
      <c r="BC1446" s="74"/>
      <c r="BD1446" s="74"/>
      <c r="BE1446" s="74"/>
      <c r="BF1446" s="74"/>
      <c r="BG1446" s="74"/>
      <c r="BH1446" s="74"/>
      <c r="BI1446" s="74"/>
      <c r="BJ1446" s="74"/>
      <c r="BK1446" s="74"/>
      <c r="BL1446" s="74"/>
      <c r="BM1446" s="74"/>
      <c r="BN1446" s="74"/>
      <c r="BO1446" s="74"/>
      <c r="BP1446" s="74"/>
      <c r="BQ1446" s="74"/>
      <c r="BR1446" s="74"/>
      <c r="BS1446" s="74"/>
      <c r="BT1446" s="74"/>
      <c r="BU1446" s="74"/>
      <c r="BV1446" s="74"/>
      <c r="BW1446" s="74"/>
      <c r="BX1446" s="74"/>
      <c r="BY1446" s="74"/>
      <c r="BZ1446" s="74"/>
      <c r="CA1446" s="74"/>
      <c r="CB1446" s="74"/>
      <c r="CC1446" s="74"/>
      <c r="CD1446" s="74"/>
      <c r="CE1446" s="74"/>
      <c r="CF1446" s="74"/>
      <c r="CG1446" s="74"/>
      <c r="CH1446" s="74"/>
      <c r="CI1446" s="74"/>
      <c r="CJ1446" s="74"/>
      <c r="CK1446" s="74"/>
      <c r="CL1446" s="74"/>
      <c r="CM1446" s="74"/>
      <c r="CN1446" s="74"/>
      <c r="CO1446" s="74"/>
      <c r="CP1446" s="74"/>
      <c r="CQ1446" s="74"/>
      <c r="CR1446" s="74"/>
      <c r="CS1446" s="74"/>
      <c r="CT1446" s="74"/>
      <c r="CU1446" s="74"/>
      <c r="CV1446" s="74"/>
      <c r="CW1446" s="74"/>
      <c r="CX1446" s="74"/>
      <c r="CY1446" s="74"/>
      <c r="CZ1446" s="74"/>
      <c r="DA1446" s="74"/>
      <c r="DB1446" s="74"/>
      <c r="DC1446" s="74"/>
      <c r="DD1446" s="74"/>
      <c r="DE1446" s="74"/>
      <c r="DF1446" s="74"/>
      <c r="DG1446" s="74"/>
      <c r="DH1446" s="74"/>
      <c r="DI1446" s="74"/>
      <c r="DJ1446" s="74"/>
      <c r="DK1446" s="74"/>
      <c r="DL1446" s="74"/>
      <c r="DM1446" s="74"/>
      <c r="DN1446" s="74"/>
      <c r="DO1446" s="74"/>
      <c r="DP1446" s="74"/>
      <c r="DQ1446" s="74"/>
      <c r="DR1446" s="74"/>
      <c r="DS1446" s="74"/>
      <c r="DT1446" s="74"/>
      <c r="DU1446" s="74"/>
      <c r="DV1446" s="74"/>
      <c r="DW1446" s="74"/>
      <c r="DX1446" s="74"/>
      <c r="DY1446" s="74"/>
      <c r="DZ1446" s="74"/>
      <c r="EA1446" s="74"/>
      <c r="EB1446" s="74"/>
      <c r="EC1446" s="74"/>
      <c r="ED1446" s="74"/>
      <c r="EE1446" s="74"/>
      <c r="EF1446" s="74"/>
      <c r="EG1446" s="74"/>
      <c r="EH1446" s="74"/>
      <c r="EI1446" s="74"/>
      <c r="EJ1446" s="74"/>
      <c r="EK1446" s="74"/>
      <c r="EL1446" s="74"/>
      <c r="EM1446" s="74"/>
      <c r="EN1446" s="74"/>
      <c r="EO1446" s="74"/>
      <c r="EP1446" s="74"/>
      <c r="EQ1446" s="74"/>
      <c r="ER1446" s="74"/>
      <c r="ES1446" s="74"/>
      <c r="ET1446" s="74"/>
      <c r="EU1446" s="74"/>
      <c r="EV1446" s="74"/>
      <c r="EW1446" s="74"/>
      <c r="EX1446" s="74"/>
      <c r="EY1446" s="74"/>
      <c r="EZ1446" s="74"/>
      <c r="FA1446" s="74"/>
    </row>
    <row r="1447" spans="1:157" ht="31.5">
      <c r="B1447" s="299" t="s">
        <v>1668</v>
      </c>
      <c r="C1447" s="300" t="s">
        <v>1479</v>
      </c>
      <c r="D1447" s="276" t="s">
        <v>1480</v>
      </c>
      <c r="E1447" s="277" t="s">
        <v>21</v>
      </c>
      <c r="F1447" s="278"/>
      <c r="G1447" s="279"/>
      <c r="H1447" s="178">
        <f>SUM(H1448:H1450)</f>
        <v>6.9388799999999993</v>
      </c>
    </row>
    <row r="1448" spans="1:157" ht="30">
      <c r="B1448" s="291" t="s">
        <v>2576</v>
      </c>
      <c r="C1448" s="292" t="s">
        <v>1247</v>
      </c>
      <c r="D1448" s="95" t="s">
        <v>1246</v>
      </c>
      <c r="E1448" s="261" t="s">
        <v>261</v>
      </c>
      <c r="F1448" s="223">
        <v>0.17599999999999999</v>
      </c>
      <c r="G1448" s="95">
        <v>12.91</v>
      </c>
      <c r="H1448" s="268">
        <f>F1448*G1448</f>
        <v>2.27216</v>
      </c>
    </row>
    <row r="1449" spans="1:157" ht="30">
      <c r="B1449" s="291" t="s">
        <v>2577</v>
      </c>
      <c r="C1449" s="292" t="s">
        <v>745</v>
      </c>
      <c r="D1449" s="95" t="s">
        <v>266</v>
      </c>
      <c r="E1449" s="261" t="s">
        <v>261</v>
      </c>
      <c r="F1449" s="223">
        <v>0.17599999999999999</v>
      </c>
      <c r="G1449" s="95">
        <v>15.72</v>
      </c>
      <c r="H1449" s="268">
        <f>F1449*G1449</f>
        <v>2.7667199999999998</v>
      </c>
    </row>
    <row r="1450" spans="1:157" ht="30.75" thickBot="1">
      <c r="B1450" s="291" t="s">
        <v>2578</v>
      </c>
      <c r="C1450" s="293" t="s">
        <v>1481</v>
      </c>
      <c r="D1450" s="121" t="s">
        <v>1482</v>
      </c>
      <c r="E1450" s="265" t="s">
        <v>21</v>
      </c>
      <c r="F1450" s="224">
        <v>1</v>
      </c>
      <c r="G1450" s="121">
        <v>1.9</v>
      </c>
      <c r="H1450" s="269">
        <f>F1450*G1450</f>
        <v>1.9</v>
      </c>
    </row>
    <row r="1451" spans="1:157" s="172" customFormat="1" ht="15.75" thickBot="1">
      <c r="A1451" s="165"/>
      <c r="B1451" s="198"/>
      <c r="C1451" s="172" t="s">
        <v>907</v>
      </c>
      <c r="E1451" s="198"/>
      <c r="I1451" s="74"/>
      <c r="J1451" s="74"/>
      <c r="K1451" s="74"/>
      <c r="L1451" s="74"/>
      <c r="M1451" s="74"/>
      <c r="N1451" s="74"/>
      <c r="O1451" s="74"/>
      <c r="P1451" s="74"/>
      <c r="Q1451" s="74"/>
      <c r="R1451" s="74"/>
      <c r="S1451" s="74"/>
      <c r="T1451" s="74"/>
      <c r="U1451" s="74"/>
      <c r="V1451" s="74"/>
      <c r="W1451" s="74"/>
      <c r="X1451" s="74"/>
      <c r="Y1451" s="74"/>
      <c r="Z1451" s="74"/>
      <c r="AA1451" s="74"/>
      <c r="AB1451" s="74"/>
      <c r="AC1451" s="74"/>
      <c r="AD1451" s="74"/>
      <c r="AE1451" s="74"/>
      <c r="AF1451" s="74"/>
      <c r="AG1451" s="74"/>
      <c r="AH1451" s="74"/>
      <c r="AI1451" s="74"/>
      <c r="AJ1451" s="74"/>
      <c r="AK1451" s="74"/>
      <c r="AL1451" s="74"/>
      <c r="AM1451" s="74"/>
      <c r="AN1451" s="74"/>
      <c r="AO1451" s="74"/>
      <c r="AP1451" s="74"/>
      <c r="AQ1451" s="74"/>
      <c r="AR1451" s="74"/>
      <c r="AS1451" s="74"/>
      <c r="AT1451" s="74"/>
      <c r="AU1451" s="74"/>
      <c r="AV1451" s="74"/>
      <c r="AW1451" s="74"/>
      <c r="AX1451" s="74"/>
      <c r="AY1451" s="74"/>
      <c r="AZ1451" s="74"/>
      <c r="BA1451" s="74"/>
      <c r="BB1451" s="74"/>
      <c r="BC1451" s="74"/>
      <c r="BD1451" s="74"/>
      <c r="BE1451" s="74"/>
      <c r="BF1451" s="74"/>
      <c r="BG1451" s="74"/>
      <c r="BH1451" s="74"/>
      <c r="BI1451" s="74"/>
      <c r="BJ1451" s="74"/>
      <c r="BK1451" s="74"/>
      <c r="BL1451" s="74"/>
      <c r="BM1451" s="74"/>
      <c r="BN1451" s="74"/>
      <c r="BO1451" s="74"/>
      <c r="BP1451" s="74"/>
      <c r="BQ1451" s="74"/>
      <c r="BR1451" s="74"/>
      <c r="BS1451" s="74"/>
      <c r="BT1451" s="74"/>
      <c r="BU1451" s="74"/>
      <c r="BV1451" s="74"/>
      <c r="BW1451" s="74"/>
      <c r="BX1451" s="74"/>
      <c r="BY1451" s="74"/>
      <c r="BZ1451" s="74"/>
      <c r="CA1451" s="74"/>
      <c r="CB1451" s="74"/>
      <c r="CC1451" s="74"/>
      <c r="CD1451" s="74"/>
      <c r="CE1451" s="74"/>
      <c r="CF1451" s="74"/>
      <c r="CG1451" s="74"/>
      <c r="CH1451" s="74"/>
      <c r="CI1451" s="74"/>
      <c r="CJ1451" s="74"/>
      <c r="CK1451" s="74"/>
      <c r="CL1451" s="74"/>
      <c r="CM1451" s="74"/>
      <c r="CN1451" s="74"/>
      <c r="CO1451" s="74"/>
      <c r="CP1451" s="74"/>
      <c r="CQ1451" s="74"/>
      <c r="CR1451" s="74"/>
      <c r="CS1451" s="74"/>
      <c r="CT1451" s="74"/>
      <c r="CU1451" s="74"/>
      <c r="CV1451" s="74"/>
      <c r="CW1451" s="74"/>
      <c r="CX1451" s="74"/>
      <c r="CY1451" s="74"/>
      <c r="CZ1451" s="74"/>
      <c r="DA1451" s="74"/>
      <c r="DB1451" s="74"/>
      <c r="DC1451" s="74"/>
      <c r="DD1451" s="74"/>
      <c r="DE1451" s="74"/>
      <c r="DF1451" s="74"/>
      <c r="DG1451" s="74"/>
      <c r="DH1451" s="74"/>
      <c r="DI1451" s="74"/>
      <c r="DJ1451" s="74"/>
      <c r="DK1451" s="74"/>
      <c r="DL1451" s="74"/>
      <c r="DM1451" s="74"/>
      <c r="DN1451" s="74"/>
      <c r="DO1451" s="74"/>
      <c r="DP1451" s="74"/>
      <c r="DQ1451" s="74"/>
      <c r="DR1451" s="74"/>
      <c r="DS1451" s="74"/>
      <c r="DT1451" s="74"/>
      <c r="DU1451" s="74"/>
      <c r="DV1451" s="74"/>
      <c r="DW1451" s="74"/>
      <c r="DX1451" s="74"/>
      <c r="DY1451" s="74"/>
      <c r="DZ1451" s="74"/>
      <c r="EA1451" s="74"/>
      <c r="EB1451" s="74"/>
      <c r="EC1451" s="74"/>
      <c r="ED1451" s="74"/>
      <c r="EE1451" s="74"/>
      <c r="EF1451" s="74"/>
      <c r="EG1451" s="74"/>
      <c r="EH1451" s="74"/>
      <c r="EI1451" s="74"/>
      <c r="EJ1451" s="74"/>
      <c r="EK1451" s="74"/>
      <c r="EL1451" s="74"/>
      <c r="EM1451" s="74"/>
      <c r="EN1451" s="74"/>
      <c r="EO1451" s="74"/>
      <c r="EP1451" s="74"/>
      <c r="EQ1451" s="74"/>
      <c r="ER1451" s="74"/>
      <c r="ES1451" s="74"/>
      <c r="ET1451" s="74"/>
      <c r="EU1451" s="74"/>
      <c r="EV1451" s="74"/>
      <c r="EW1451" s="74"/>
      <c r="EX1451" s="74"/>
      <c r="EY1451" s="74"/>
      <c r="EZ1451" s="74"/>
      <c r="FA1451" s="74"/>
    </row>
    <row r="1452" spans="1:157" ht="31.5">
      <c r="B1452" s="299" t="s">
        <v>1669</v>
      </c>
      <c r="C1452" s="300" t="s">
        <v>1483</v>
      </c>
      <c r="D1452" s="276" t="s">
        <v>1484</v>
      </c>
      <c r="E1452" s="277" t="s">
        <v>21</v>
      </c>
      <c r="F1452" s="278"/>
      <c r="G1452" s="279"/>
      <c r="H1452" s="178">
        <f>SUM(H1453:H1455)</f>
        <v>11.176539999999999</v>
      </c>
    </row>
    <row r="1453" spans="1:157" ht="30">
      <c r="B1453" s="291" t="s">
        <v>2579</v>
      </c>
      <c r="C1453" s="292" t="s">
        <v>1247</v>
      </c>
      <c r="D1453" s="95" t="s">
        <v>1246</v>
      </c>
      <c r="E1453" s="261" t="s">
        <v>261</v>
      </c>
      <c r="F1453" s="223">
        <v>0.25800000000000001</v>
      </c>
      <c r="G1453" s="95">
        <v>12.91</v>
      </c>
      <c r="H1453" s="268">
        <f>F1453*G1453</f>
        <v>3.3307800000000003</v>
      </c>
    </row>
    <row r="1454" spans="1:157" ht="30">
      <c r="B1454" s="291" t="s">
        <v>2580</v>
      </c>
      <c r="C1454" s="292" t="s">
        <v>745</v>
      </c>
      <c r="D1454" s="95" t="s">
        <v>266</v>
      </c>
      <c r="E1454" s="261" t="s">
        <v>261</v>
      </c>
      <c r="F1454" s="223">
        <v>0.25800000000000001</v>
      </c>
      <c r="G1454" s="95">
        <v>15.72</v>
      </c>
      <c r="H1454" s="268">
        <f>F1454*G1454</f>
        <v>4.0557600000000003</v>
      </c>
    </row>
    <row r="1455" spans="1:157" ht="30.75" thickBot="1">
      <c r="B1455" s="291" t="s">
        <v>2581</v>
      </c>
      <c r="C1455" s="293" t="s">
        <v>1485</v>
      </c>
      <c r="D1455" s="121" t="s">
        <v>1486</v>
      </c>
      <c r="E1455" s="265" t="s">
        <v>21</v>
      </c>
      <c r="F1455" s="224">
        <v>1</v>
      </c>
      <c r="G1455" s="121">
        <v>3.79</v>
      </c>
      <c r="H1455" s="269">
        <f>F1455*G1455</f>
        <v>3.79</v>
      </c>
    </row>
    <row r="1456" spans="1:157" s="172" customFormat="1" ht="15.75" thickBot="1">
      <c r="A1456" s="165"/>
      <c r="B1456" s="198"/>
      <c r="C1456" s="172" t="s">
        <v>907</v>
      </c>
      <c r="E1456" s="198"/>
      <c r="I1456" s="74"/>
      <c r="J1456" s="74"/>
      <c r="K1456" s="74"/>
      <c r="L1456" s="74"/>
      <c r="M1456" s="74"/>
      <c r="N1456" s="74"/>
      <c r="O1456" s="74"/>
      <c r="P1456" s="74"/>
      <c r="Q1456" s="74"/>
      <c r="R1456" s="74"/>
      <c r="S1456" s="74"/>
      <c r="T1456" s="74"/>
      <c r="U1456" s="74"/>
      <c r="V1456" s="74"/>
      <c r="W1456" s="74"/>
      <c r="X1456" s="74"/>
      <c r="Y1456" s="74"/>
      <c r="Z1456" s="74"/>
      <c r="AA1456" s="74"/>
      <c r="AB1456" s="74"/>
      <c r="AC1456" s="74"/>
      <c r="AD1456" s="74"/>
      <c r="AE1456" s="74"/>
      <c r="AF1456" s="74"/>
      <c r="AG1456" s="74"/>
      <c r="AH1456" s="74"/>
      <c r="AI1456" s="74"/>
      <c r="AJ1456" s="74"/>
      <c r="AK1456" s="74"/>
      <c r="AL1456" s="74"/>
      <c r="AM1456" s="74"/>
      <c r="AN1456" s="74"/>
      <c r="AO1456" s="74"/>
      <c r="AP1456" s="74"/>
      <c r="AQ1456" s="74"/>
      <c r="AR1456" s="74"/>
      <c r="AS1456" s="74"/>
      <c r="AT1456" s="74"/>
      <c r="AU1456" s="74"/>
      <c r="AV1456" s="74"/>
      <c r="AW1456" s="74"/>
      <c r="AX1456" s="74"/>
      <c r="AY1456" s="74"/>
      <c r="AZ1456" s="74"/>
      <c r="BA1456" s="74"/>
      <c r="BB1456" s="74"/>
      <c r="BC1456" s="74"/>
      <c r="BD1456" s="74"/>
      <c r="BE1456" s="74"/>
      <c r="BF1456" s="74"/>
      <c r="BG1456" s="74"/>
      <c r="BH1456" s="74"/>
      <c r="BI1456" s="74"/>
      <c r="BJ1456" s="74"/>
      <c r="BK1456" s="74"/>
      <c r="BL1456" s="74"/>
      <c r="BM1456" s="74"/>
      <c r="BN1456" s="74"/>
      <c r="BO1456" s="74"/>
      <c r="BP1456" s="74"/>
      <c r="BQ1456" s="74"/>
      <c r="BR1456" s="74"/>
      <c r="BS1456" s="74"/>
      <c r="BT1456" s="74"/>
      <c r="BU1456" s="74"/>
      <c r="BV1456" s="74"/>
      <c r="BW1456" s="74"/>
      <c r="BX1456" s="74"/>
      <c r="BY1456" s="74"/>
      <c r="BZ1456" s="74"/>
      <c r="CA1456" s="74"/>
      <c r="CB1456" s="74"/>
      <c r="CC1456" s="74"/>
      <c r="CD1456" s="74"/>
      <c r="CE1456" s="74"/>
      <c r="CF1456" s="74"/>
      <c r="CG1456" s="74"/>
      <c r="CH1456" s="74"/>
      <c r="CI1456" s="74"/>
      <c r="CJ1456" s="74"/>
      <c r="CK1456" s="74"/>
      <c r="CL1456" s="74"/>
      <c r="CM1456" s="74"/>
      <c r="CN1456" s="74"/>
      <c r="CO1456" s="74"/>
      <c r="CP1456" s="74"/>
      <c r="CQ1456" s="74"/>
      <c r="CR1456" s="74"/>
      <c r="CS1456" s="74"/>
      <c r="CT1456" s="74"/>
      <c r="CU1456" s="74"/>
      <c r="CV1456" s="74"/>
      <c r="CW1456" s="74"/>
      <c r="CX1456" s="74"/>
      <c r="CY1456" s="74"/>
      <c r="CZ1456" s="74"/>
      <c r="DA1456" s="74"/>
      <c r="DB1456" s="74"/>
      <c r="DC1456" s="74"/>
      <c r="DD1456" s="74"/>
      <c r="DE1456" s="74"/>
      <c r="DF1456" s="74"/>
      <c r="DG1456" s="74"/>
      <c r="DH1456" s="74"/>
      <c r="DI1456" s="74"/>
      <c r="DJ1456" s="74"/>
      <c r="DK1456" s="74"/>
      <c r="DL1456" s="74"/>
      <c r="DM1456" s="74"/>
      <c r="DN1456" s="74"/>
      <c r="DO1456" s="74"/>
      <c r="DP1456" s="74"/>
      <c r="DQ1456" s="74"/>
      <c r="DR1456" s="74"/>
      <c r="DS1456" s="74"/>
      <c r="DT1456" s="74"/>
      <c r="DU1456" s="74"/>
      <c r="DV1456" s="74"/>
      <c r="DW1456" s="74"/>
      <c r="DX1456" s="74"/>
      <c r="DY1456" s="74"/>
      <c r="DZ1456" s="74"/>
      <c r="EA1456" s="74"/>
      <c r="EB1456" s="74"/>
      <c r="EC1456" s="74"/>
      <c r="ED1456" s="74"/>
      <c r="EE1456" s="74"/>
      <c r="EF1456" s="74"/>
      <c r="EG1456" s="74"/>
      <c r="EH1456" s="74"/>
      <c r="EI1456" s="74"/>
      <c r="EJ1456" s="74"/>
      <c r="EK1456" s="74"/>
      <c r="EL1456" s="74"/>
      <c r="EM1456" s="74"/>
      <c r="EN1456" s="74"/>
      <c r="EO1456" s="74"/>
      <c r="EP1456" s="74"/>
      <c r="EQ1456" s="74"/>
      <c r="ER1456" s="74"/>
      <c r="ES1456" s="74"/>
      <c r="ET1456" s="74"/>
      <c r="EU1456" s="74"/>
      <c r="EV1456" s="74"/>
      <c r="EW1456" s="74"/>
      <c r="EX1456" s="74"/>
      <c r="EY1456" s="74"/>
      <c r="EZ1456" s="74"/>
      <c r="FA1456" s="74"/>
    </row>
    <row r="1457" spans="1:157" ht="31.5">
      <c r="B1457" s="299" t="s">
        <v>1670</v>
      </c>
      <c r="C1457" s="300" t="s">
        <v>1487</v>
      </c>
      <c r="D1457" s="276" t="s">
        <v>1488</v>
      </c>
      <c r="E1457" s="277" t="s">
        <v>21</v>
      </c>
      <c r="F1457" s="278"/>
      <c r="G1457" s="279"/>
      <c r="H1457" s="178">
        <f>SUM(H1458:H1460)</f>
        <v>21.101460000000003</v>
      </c>
    </row>
    <row r="1458" spans="1:157" ht="30">
      <c r="B1458" s="291" t="s">
        <v>2582</v>
      </c>
      <c r="C1458" s="292" t="s">
        <v>1247</v>
      </c>
      <c r="D1458" s="95" t="s">
        <v>1246</v>
      </c>
      <c r="E1458" s="261" t="s">
        <v>261</v>
      </c>
      <c r="F1458" s="223">
        <v>0.34200000000000003</v>
      </c>
      <c r="G1458" s="95">
        <v>12.91</v>
      </c>
      <c r="H1458" s="268">
        <f>F1458*G1458</f>
        <v>4.4152200000000006</v>
      </c>
    </row>
    <row r="1459" spans="1:157" ht="30">
      <c r="B1459" s="291" t="s">
        <v>2583</v>
      </c>
      <c r="C1459" s="292" t="s">
        <v>745</v>
      </c>
      <c r="D1459" s="95" t="s">
        <v>266</v>
      </c>
      <c r="E1459" s="261" t="s">
        <v>261</v>
      </c>
      <c r="F1459" s="223">
        <v>0.34200000000000003</v>
      </c>
      <c r="G1459" s="95">
        <v>15.72</v>
      </c>
      <c r="H1459" s="268">
        <f>F1459*G1459</f>
        <v>5.376240000000001</v>
      </c>
    </row>
    <row r="1460" spans="1:157" ht="30.75" thickBot="1">
      <c r="B1460" s="291" t="s">
        <v>2584</v>
      </c>
      <c r="C1460" s="293" t="s">
        <v>1489</v>
      </c>
      <c r="D1460" s="121" t="s">
        <v>1490</v>
      </c>
      <c r="E1460" s="265" t="s">
        <v>21</v>
      </c>
      <c r="F1460" s="224">
        <v>1</v>
      </c>
      <c r="G1460" s="121">
        <v>11.31</v>
      </c>
      <c r="H1460" s="269">
        <f>F1460*G1460</f>
        <v>11.31</v>
      </c>
    </row>
    <row r="1461" spans="1:157" s="172" customFormat="1" ht="15.75" thickBot="1">
      <c r="A1461" s="165"/>
      <c r="B1461" s="198"/>
      <c r="C1461" s="172" t="s">
        <v>907</v>
      </c>
      <c r="E1461" s="198"/>
      <c r="I1461" s="74"/>
      <c r="J1461" s="74"/>
      <c r="K1461" s="74"/>
      <c r="L1461" s="74"/>
      <c r="M1461" s="74"/>
      <c r="N1461" s="74"/>
      <c r="O1461" s="74"/>
      <c r="P1461" s="74"/>
      <c r="Q1461" s="74"/>
      <c r="R1461" s="74"/>
      <c r="S1461" s="74"/>
      <c r="T1461" s="74"/>
      <c r="U1461" s="74"/>
      <c r="V1461" s="74"/>
      <c r="W1461" s="74"/>
      <c r="X1461" s="74"/>
      <c r="Y1461" s="74"/>
      <c r="Z1461" s="74"/>
      <c r="AA1461" s="74"/>
      <c r="AB1461" s="74"/>
      <c r="AC1461" s="74"/>
      <c r="AD1461" s="74"/>
      <c r="AE1461" s="74"/>
      <c r="AF1461" s="74"/>
      <c r="AG1461" s="74"/>
      <c r="AH1461" s="74"/>
      <c r="AI1461" s="74"/>
      <c r="AJ1461" s="74"/>
      <c r="AK1461" s="74"/>
      <c r="AL1461" s="74"/>
      <c r="AM1461" s="74"/>
      <c r="AN1461" s="74"/>
      <c r="AO1461" s="74"/>
      <c r="AP1461" s="74"/>
      <c r="AQ1461" s="74"/>
      <c r="AR1461" s="74"/>
      <c r="AS1461" s="74"/>
      <c r="AT1461" s="74"/>
      <c r="AU1461" s="74"/>
      <c r="AV1461" s="74"/>
      <c r="AW1461" s="74"/>
      <c r="AX1461" s="74"/>
      <c r="AY1461" s="74"/>
      <c r="AZ1461" s="74"/>
      <c r="BA1461" s="74"/>
      <c r="BB1461" s="74"/>
      <c r="BC1461" s="74"/>
      <c r="BD1461" s="74"/>
      <c r="BE1461" s="74"/>
      <c r="BF1461" s="74"/>
      <c r="BG1461" s="74"/>
      <c r="BH1461" s="74"/>
      <c r="BI1461" s="74"/>
      <c r="BJ1461" s="74"/>
      <c r="BK1461" s="74"/>
      <c r="BL1461" s="74"/>
      <c r="BM1461" s="74"/>
      <c r="BN1461" s="74"/>
      <c r="BO1461" s="74"/>
      <c r="BP1461" s="74"/>
      <c r="BQ1461" s="74"/>
      <c r="BR1461" s="74"/>
      <c r="BS1461" s="74"/>
      <c r="BT1461" s="74"/>
      <c r="BU1461" s="74"/>
      <c r="BV1461" s="74"/>
      <c r="BW1461" s="74"/>
      <c r="BX1461" s="74"/>
      <c r="BY1461" s="74"/>
      <c r="BZ1461" s="74"/>
      <c r="CA1461" s="74"/>
      <c r="CB1461" s="74"/>
      <c r="CC1461" s="74"/>
      <c r="CD1461" s="74"/>
      <c r="CE1461" s="74"/>
      <c r="CF1461" s="74"/>
      <c r="CG1461" s="74"/>
      <c r="CH1461" s="74"/>
      <c r="CI1461" s="74"/>
      <c r="CJ1461" s="74"/>
      <c r="CK1461" s="74"/>
      <c r="CL1461" s="74"/>
      <c r="CM1461" s="74"/>
      <c r="CN1461" s="74"/>
      <c r="CO1461" s="74"/>
      <c r="CP1461" s="74"/>
      <c r="CQ1461" s="74"/>
      <c r="CR1461" s="74"/>
      <c r="CS1461" s="74"/>
      <c r="CT1461" s="74"/>
      <c r="CU1461" s="74"/>
      <c r="CV1461" s="74"/>
      <c r="CW1461" s="74"/>
      <c r="CX1461" s="74"/>
      <c r="CY1461" s="74"/>
      <c r="CZ1461" s="74"/>
      <c r="DA1461" s="74"/>
      <c r="DB1461" s="74"/>
      <c r="DC1461" s="74"/>
      <c r="DD1461" s="74"/>
      <c r="DE1461" s="74"/>
      <c r="DF1461" s="74"/>
      <c r="DG1461" s="74"/>
      <c r="DH1461" s="74"/>
      <c r="DI1461" s="74"/>
      <c r="DJ1461" s="74"/>
      <c r="DK1461" s="74"/>
      <c r="DL1461" s="74"/>
      <c r="DM1461" s="74"/>
      <c r="DN1461" s="74"/>
      <c r="DO1461" s="74"/>
      <c r="DP1461" s="74"/>
      <c r="DQ1461" s="74"/>
      <c r="DR1461" s="74"/>
      <c r="DS1461" s="74"/>
      <c r="DT1461" s="74"/>
      <c r="DU1461" s="74"/>
      <c r="DV1461" s="74"/>
      <c r="DW1461" s="74"/>
      <c r="DX1461" s="74"/>
      <c r="DY1461" s="74"/>
      <c r="DZ1461" s="74"/>
      <c r="EA1461" s="74"/>
      <c r="EB1461" s="74"/>
      <c r="EC1461" s="74"/>
      <c r="ED1461" s="74"/>
      <c r="EE1461" s="74"/>
      <c r="EF1461" s="74"/>
      <c r="EG1461" s="74"/>
      <c r="EH1461" s="74"/>
      <c r="EI1461" s="74"/>
      <c r="EJ1461" s="74"/>
      <c r="EK1461" s="74"/>
      <c r="EL1461" s="74"/>
      <c r="EM1461" s="74"/>
      <c r="EN1461" s="74"/>
      <c r="EO1461" s="74"/>
      <c r="EP1461" s="74"/>
      <c r="EQ1461" s="74"/>
      <c r="ER1461" s="74"/>
      <c r="ES1461" s="74"/>
      <c r="ET1461" s="74"/>
      <c r="EU1461" s="74"/>
      <c r="EV1461" s="74"/>
      <c r="EW1461" s="74"/>
      <c r="EX1461" s="74"/>
      <c r="EY1461" s="74"/>
      <c r="EZ1461" s="74"/>
      <c r="FA1461" s="74"/>
    </row>
    <row r="1462" spans="1:157" ht="31.5">
      <c r="B1462" s="299" t="s">
        <v>1671</v>
      </c>
      <c r="C1462" s="300" t="s">
        <v>1491</v>
      </c>
      <c r="D1462" s="276" t="s">
        <v>1492</v>
      </c>
      <c r="E1462" s="277" t="s">
        <v>21</v>
      </c>
      <c r="F1462" s="278"/>
      <c r="G1462" s="279"/>
      <c r="H1462" s="178">
        <f>SUM(H1463:H1465)</f>
        <v>6.3140900000000002</v>
      </c>
    </row>
    <row r="1463" spans="1:157" ht="30">
      <c r="B1463" s="303" t="s">
        <v>2585</v>
      </c>
      <c r="C1463" s="292" t="s">
        <v>1247</v>
      </c>
      <c r="D1463" s="95" t="s">
        <v>1246</v>
      </c>
      <c r="E1463" s="261" t="s">
        <v>261</v>
      </c>
      <c r="F1463" s="223">
        <v>0.14299999999999999</v>
      </c>
      <c r="G1463" s="95">
        <v>12.91</v>
      </c>
      <c r="H1463" s="268">
        <f>F1463*G1463</f>
        <v>1.8461299999999998</v>
      </c>
    </row>
    <row r="1464" spans="1:157" ht="30">
      <c r="B1464" s="303" t="s">
        <v>2586</v>
      </c>
      <c r="C1464" s="292" t="s">
        <v>745</v>
      </c>
      <c r="D1464" s="95" t="s">
        <v>266</v>
      </c>
      <c r="E1464" s="261" t="s">
        <v>261</v>
      </c>
      <c r="F1464" s="223">
        <v>0.14299999999999999</v>
      </c>
      <c r="G1464" s="95">
        <v>15.72</v>
      </c>
      <c r="H1464" s="268">
        <f>F1464*G1464</f>
        <v>2.24796</v>
      </c>
    </row>
    <row r="1465" spans="1:157" ht="30.75" thickBot="1">
      <c r="B1465" s="303" t="s">
        <v>2587</v>
      </c>
      <c r="C1465" s="293" t="s">
        <v>1493</v>
      </c>
      <c r="D1465" s="121" t="s">
        <v>1494</v>
      </c>
      <c r="E1465" s="265" t="s">
        <v>21</v>
      </c>
      <c r="F1465" s="224">
        <v>1</v>
      </c>
      <c r="G1465" s="121">
        <v>2.2200000000000002</v>
      </c>
      <c r="H1465" s="269">
        <f>F1465*G1465</f>
        <v>2.2200000000000002</v>
      </c>
    </row>
    <row r="1466" spans="1:157" s="172" customFormat="1" ht="15.75" thickBot="1">
      <c r="A1466" s="165"/>
      <c r="B1466" s="198"/>
      <c r="C1466" s="172" t="s">
        <v>907</v>
      </c>
      <c r="E1466" s="198"/>
      <c r="I1466" s="74"/>
      <c r="J1466" s="74"/>
      <c r="K1466" s="74"/>
      <c r="L1466" s="74"/>
      <c r="M1466" s="74"/>
      <c r="N1466" s="74"/>
      <c r="O1466" s="74"/>
      <c r="P1466" s="74"/>
      <c r="Q1466" s="74"/>
      <c r="R1466" s="74"/>
      <c r="S1466" s="74"/>
      <c r="T1466" s="74"/>
      <c r="U1466" s="74"/>
      <c r="V1466" s="74"/>
      <c r="W1466" s="74"/>
      <c r="X1466" s="74"/>
      <c r="Y1466" s="74"/>
      <c r="Z1466" s="74"/>
      <c r="AA1466" s="74"/>
      <c r="AB1466" s="74"/>
      <c r="AC1466" s="74"/>
      <c r="AD1466" s="74"/>
      <c r="AE1466" s="74"/>
      <c r="AF1466" s="74"/>
      <c r="AG1466" s="74"/>
      <c r="AH1466" s="74"/>
      <c r="AI1466" s="74"/>
      <c r="AJ1466" s="74"/>
      <c r="AK1466" s="74"/>
      <c r="AL1466" s="74"/>
      <c r="AM1466" s="74"/>
      <c r="AN1466" s="74"/>
      <c r="AO1466" s="74"/>
      <c r="AP1466" s="74"/>
      <c r="AQ1466" s="74"/>
      <c r="AR1466" s="74"/>
      <c r="AS1466" s="74"/>
      <c r="AT1466" s="74"/>
      <c r="AU1466" s="74"/>
      <c r="AV1466" s="74"/>
      <c r="AW1466" s="74"/>
      <c r="AX1466" s="74"/>
      <c r="AY1466" s="74"/>
      <c r="AZ1466" s="74"/>
      <c r="BA1466" s="74"/>
      <c r="BB1466" s="74"/>
      <c r="BC1466" s="74"/>
      <c r="BD1466" s="74"/>
      <c r="BE1466" s="74"/>
      <c r="BF1466" s="74"/>
      <c r="BG1466" s="74"/>
      <c r="BH1466" s="74"/>
      <c r="BI1466" s="74"/>
      <c r="BJ1466" s="74"/>
      <c r="BK1466" s="74"/>
      <c r="BL1466" s="74"/>
      <c r="BM1466" s="74"/>
      <c r="BN1466" s="74"/>
      <c r="BO1466" s="74"/>
      <c r="BP1466" s="74"/>
      <c r="BQ1466" s="74"/>
      <c r="BR1466" s="74"/>
      <c r="BS1466" s="74"/>
      <c r="BT1466" s="74"/>
      <c r="BU1466" s="74"/>
      <c r="BV1466" s="74"/>
      <c r="BW1466" s="74"/>
      <c r="BX1466" s="74"/>
      <c r="BY1466" s="74"/>
      <c r="BZ1466" s="74"/>
      <c r="CA1466" s="74"/>
      <c r="CB1466" s="74"/>
      <c r="CC1466" s="74"/>
      <c r="CD1466" s="74"/>
      <c r="CE1466" s="74"/>
      <c r="CF1466" s="74"/>
      <c r="CG1466" s="74"/>
      <c r="CH1466" s="74"/>
      <c r="CI1466" s="74"/>
      <c r="CJ1466" s="74"/>
      <c r="CK1466" s="74"/>
      <c r="CL1466" s="74"/>
      <c r="CM1466" s="74"/>
      <c r="CN1466" s="74"/>
      <c r="CO1466" s="74"/>
      <c r="CP1466" s="74"/>
      <c r="CQ1466" s="74"/>
      <c r="CR1466" s="74"/>
      <c r="CS1466" s="74"/>
      <c r="CT1466" s="74"/>
      <c r="CU1466" s="74"/>
      <c r="CV1466" s="74"/>
      <c r="CW1466" s="74"/>
      <c r="CX1466" s="74"/>
      <c r="CY1466" s="74"/>
      <c r="CZ1466" s="74"/>
      <c r="DA1466" s="74"/>
      <c r="DB1466" s="74"/>
      <c r="DC1466" s="74"/>
      <c r="DD1466" s="74"/>
      <c r="DE1466" s="74"/>
      <c r="DF1466" s="74"/>
      <c r="DG1466" s="74"/>
      <c r="DH1466" s="74"/>
      <c r="DI1466" s="74"/>
      <c r="DJ1466" s="74"/>
      <c r="DK1466" s="74"/>
      <c r="DL1466" s="74"/>
      <c r="DM1466" s="74"/>
      <c r="DN1466" s="74"/>
      <c r="DO1466" s="74"/>
      <c r="DP1466" s="74"/>
      <c r="DQ1466" s="74"/>
      <c r="DR1466" s="74"/>
      <c r="DS1466" s="74"/>
      <c r="DT1466" s="74"/>
      <c r="DU1466" s="74"/>
      <c r="DV1466" s="74"/>
      <c r="DW1466" s="74"/>
      <c r="DX1466" s="74"/>
      <c r="DY1466" s="74"/>
      <c r="DZ1466" s="74"/>
      <c r="EA1466" s="74"/>
      <c r="EB1466" s="74"/>
      <c r="EC1466" s="74"/>
      <c r="ED1466" s="74"/>
      <c r="EE1466" s="74"/>
      <c r="EF1466" s="74"/>
      <c r="EG1466" s="74"/>
      <c r="EH1466" s="74"/>
      <c r="EI1466" s="74"/>
      <c r="EJ1466" s="74"/>
      <c r="EK1466" s="74"/>
      <c r="EL1466" s="74"/>
      <c r="EM1466" s="74"/>
      <c r="EN1466" s="74"/>
      <c r="EO1466" s="74"/>
      <c r="EP1466" s="74"/>
      <c r="EQ1466" s="74"/>
      <c r="ER1466" s="74"/>
      <c r="ES1466" s="74"/>
      <c r="ET1466" s="74"/>
      <c r="EU1466" s="74"/>
      <c r="EV1466" s="74"/>
      <c r="EW1466" s="74"/>
      <c r="EX1466" s="74"/>
      <c r="EY1466" s="74"/>
      <c r="EZ1466" s="74"/>
      <c r="FA1466" s="74"/>
    </row>
    <row r="1467" spans="1:157" ht="15.75">
      <c r="B1467" s="299" t="s">
        <v>1672</v>
      </c>
      <c r="C1467" s="300" t="s">
        <v>1756</v>
      </c>
      <c r="D1467" s="276" t="s">
        <v>1209</v>
      </c>
      <c r="E1467" s="277" t="s">
        <v>21</v>
      </c>
      <c r="F1467" s="278"/>
      <c r="G1467" s="279"/>
      <c r="H1467" s="178">
        <f>SUM(H1468:H1470)</f>
        <v>6.8145000000000007</v>
      </c>
    </row>
    <row r="1468" spans="1:157" ht="30">
      <c r="B1468" s="291" t="s">
        <v>2588</v>
      </c>
      <c r="C1468" s="292" t="s">
        <v>1247</v>
      </c>
      <c r="D1468" s="95" t="s">
        <v>1246</v>
      </c>
      <c r="E1468" s="261" t="s">
        <v>261</v>
      </c>
      <c r="F1468" s="223">
        <v>0.15</v>
      </c>
      <c r="G1468" s="95">
        <v>12.91</v>
      </c>
      <c r="H1468" s="268">
        <f>F1468*G1468</f>
        <v>1.9364999999999999</v>
      </c>
    </row>
    <row r="1469" spans="1:157" ht="30">
      <c r="B1469" s="291" t="s">
        <v>2589</v>
      </c>
      <c r="C1469" s="292" t="s">
        <v>745</v>
      </c>
      <c r="D1469" s="95" t="s">
        <v>266</v>
      </c>
      <c r="E1469" s="261" t="s">
        <v>261</v>
      </c>
      <c r="F1469" s="223">
        <v>0.15</v>
      </c>
      <c r="G1469" s="95">
        <v>15.72</v>
      </c>
      <c r="H1469" s="268">
        <f>F1469*G1469</f>
        <v>2.3580000000000001</v>
      </c>
    </row>
    <row r="1470" spans="1:157" ht="30.75" thickBot="1">
      <c r="B1470" s="291" t="s">
        <v>2590</v>
      </c>
      <c r="C1470" s="293" t="s">
        <v>1495</v>
      </c>
      <c r="D1470" s="121" t="s">
        <v>1209</v>
      </c>
      <c r="E1470" s="265" t="s">
        <v>21</v>
      </c>
      <c r="F1470" s="224">
        <v>1</v>
      </c>
      <c r="G1470" s="121">
        <v>2.52</v>
      </c>
      <c r="H1470" s="269">
        <f>F1470*G1470</f>
        <v>2.52</v>
      </c>
    </row>
    <row r="1471" spans="1:157" s="172" customFormat="1" ht="15.75" thickBot="1">
      <c r="A1471" s="165"/>
      <c r="B1471" s="198"/>
      <c r="C1471" s="172" t="s">
        <v>907</v>
      </c>
      <c r="E1471" s="198"/>
      <c r="I1471" s="74"/>
      <c r="J1471" s="74"/>
      <c r="K1471" s="74"/>
      <c r="L1471" s="74"/>
      <c r="M1471" s="74"/>
      <c r="N1471" s="74"/>
      <c r="O1471" s="74"/>
      <c r="P1471" s="74"/>
      <c r="Q1471" s="74"/>
      <c r="R1471" s="74"/>
      <c r="S1471" s="74"/>
      <c r="T1471" s="74"/>
      <c r="U1471" s="74"/>
      <c r="V1471" s="74"/>
      <c r="W1471" s="74"/>
      <c r="X1471" s="74"/>
      <c r="Y1471" s="74"/>
      <c r="Z1471" s="74"/>
      <c r="AA1471" s="74"/>
      <c r="AB1471" s="74"/>
      <c r="AC1471" s="74"/>
      <c r="AD1471" s="74"/>
      <c r="AE1471" s="74"/>
      <c r="AF1471" s="74"/>
      <c r="AG1471" s="74"/>
      <c r="AH1471" s="74"/>
      <c r="AI1471" s="74"/>
      <c r="AJ1471" s="74"/>
      <c r="AK1471" s="74"/>
      <c r="AL1471" s="74"/>
      <c r="AM1471" s="74"/>
      <c r="AN1471" s="74"/>
      <c r="AO1471" s="74"/>
      <c r="AP1471" s="74"/>
      <c r="AQ1471" s="74"/>
      <c r="AR1471" s="74"/>
      <c r="AS1471" s="74"/>
      <c r="AT1471" s="74"/>
      <c r="AU1471" s="74"/>
      <c r="AV1471" s="74"/>
      <c r="AW1471" s="74"/>
      <c r="AX1471" s="74"/>
      <c r="AY1471" s="74"/>
      <c r="AZ1471" s="74"/>
      <c r="BA1471" s="74"/>
      <c r="BB1471" s="74"/>
      <c r="BC1471" s="74"/>
      <c r="BD1471" s="74"/>
      <c r="BE1471" s="74"/>
      <c r="BF1471" s="74"/>
      <c r="BG1471" s="74"/>
      <c r="BH1471" s="74"/>
      <c r="BI1471" s="74"/>
      <c r="BJ1471" s="74"/>
      <c r="BK1471" s="74"/>
      <c r="BL1471" s="74"/>
      <c r="BM1471" s="74"/>
      <c r="BN1471" s="74"/>
      <c r="BO1471" s="74"/>
      <c r="BP1471" s="74"/>
      <c r="BQ1471" s="74"/>
      <c r="BR1471" s="74"/>
      <c r="BS1471" s="74"/>
      <c r="BT1471" s="74"/>
      <c r="BU1471" s="74"/>
      <c r="BV1471" s="74"/>
      <c r="BW1471" s="74"/>
      <c r="BX1471" s="74"/>
      <c r="BY1471" s="74"/>
      <c r="BZ1471" s="74"/>
      <c r="CA1471" s="74"/>
      <c r="CB1471" s="74"/>
      <c r="CC1471" s="74"/>
      <c r="CD1471" s="74"/>
      <c r="CE1471" s="74"/>
      <c r="CF1471" s="74"/>
      <c r="CG1471" s="74"/>
      <c r="CH1471" s="74"/>
      <c r="CI1471" s="74"/>
      <c r="CJ1471" s="74"/>
      <c r="CK1471" s="74"/>
      <c r="CL1471" s="74"/>
      <c r="CM1471" s="74"/>
      <c r="CN1471" s="74"/>
      <c r="CO1471" s="74"/>
      <c r="CP1471" s="74"/>
      <c r="CQ1471" s="74"/>
      <c r="CR1471" s="74"/>
      <c r="CS1471" s="74"/>
      <c r="CT1471" s="74"/>
      <c r="CU1471" s="74"/>
      <c r="CV1471" s="74"/>
      <c r="CW1471" s="74"/>
      <c r="CX1471" s="74"/>
      <c r="CY1471" s="74"/>
      <c r="CZ1471" s="74"/>
      <c r="DA1471" s="74"/>
      <c r="DB1471" s="74"/>
      <c r="DC1471" s="74"/>
      <c r="DD1471" s="74"/>
      <c r="DE1471" s="74"/>
      <c r="DF1471" s="74"/>
      <c r="DG1471" s="74"/>
      <c r="DH1471" s="74"/>
      <c r="DI1471" s="74"/>
      <c r="DJ1471" s="74"/>
      <c r="DK1471" s="74"/>
      <c r="DL1471" s="74"/>
      <c r="DM1471" s="74"/>
      <c r="DN1471" s="74"/>
      <c r="DO1471" s="74"/>
      <c r="DP1471" s="74"/>
      <c r="DQ1471" s="74"/>
      <c r="DR1471" s="74"/>
      <c r="DS1471" s="74"/>
      <c r="DT1471" s="74"/>
      <c r="DU1471" s="74"/>
      <c r="DV1471" s="74"/>
      <c r="DW1471" s="74"/>
      <c r="DX1471" s="74"/>
      <c r="DY1471" s="74"/>
      <c r="DZ1471" s="74"/>
      <c r="EA1471" s="74"/>
      <c r="EB1471" s="74"/>
      <c r="EC1471" s="74"/>
      <c r="ED1471" s="74"/>
      <c r="EE1471" s="74"/>
      <c r="EF1471" s="74"/>
      <c r="EG1471" s="74"/>
      <c r="EH1471" s="74"/>
      <c r="EI1471" s="74"/>
      <c r="EJ1471" s="74"/>
      <c r="EK1471" s="74"/>
      <c r="EL1471" s="74"/>
      <c r="EM1471" s="74"/>
      <c r="EN1471" s="74"/>
      <c r="EO1471" s="74"/>
      <c r="EP1471" s="74"/>
      <c r="EQ1471" s="74"/>
      <c r="ER1471" s="74"/>
      <c r="ES1471" s="74"/>
      <c r="ET1471" s="74"/>
      <c r="EU1471" s="74"/>
      <c r="EV1471" s="74"/>
      <c r="EW1471" s="74"/>
      <c r="EX1471" s="74"/>
      <c r="EY1471" s="74"/>
      <c r="EZ1471" s="74"/>
      <c r="FA1471" s="74"/>
    </row>
    <row r="1472" spans="1:157" ht="15.75">
      <c r="B1472" s="299" t="s">
        <v>1673</v>
      </c>
      <c r="C1472" s="300" t="s">
        <v>1424</v>
      </c>
      <c r="D1472" s="276" t="s">
        <v>2834</v>
      </c>
      <c r="E1472" s="277" t="s">
        <v>21</v>
      </c>
      <c r="F1472" s="278"/>
      <c r="G1472" s="279"/>
      <c r="H1472" s="178">
        <f>SUM(H1473:H1483)</f>
        <v>288.56865920000001</v>
      </c>
    </row>
    <row r="1473" spans="1:157" ht="30">
      <c r="B1473" s="291" t="s">
        <v>2591</v>
      </c>
      <c r="C1473" s="292" t="s">
        <v>358</v>
      </c>
      <c r="D1473" s="95" t="s">
        <v>354</v>
      </c>
      <c r="E1473" s="261" t="s">
        <v>261</v>
      </c>
      <c r="F1473" s="223">
        <v>5.01</v>
      </c>
      <c r="G1473" s="95">
        <v>15.72</v>
      </c>
      <c r="H1473" s="268">
        <f t="shared" ref="H1473:H1483" si="71">F1473*G1473</f>
        <v>78.757199999999997</v>
      </c>
    </row>
    <row r="1474" spans="1:157" ht="30">
      <c r="B1474" s="291" t="s">
        <v>2592</v>
      </c>
      <c r="C1474" s="292" t="s">
        <v>259</v>
      </c>
      <c r="D1474" s="95" t="s">
        <v>260</v>
      </c>
      <c r="E1474" s="261" t="s">
        <v>261</v>
      </c>
      <c r="F1474" s="223">
        <v>8.81</v>
      </c>
      <c r="G1474" s="95">
        <v>12.91</v>
      </c>
      <c r="H1474" s="268">
        <f t="shared" si="71"/>
        <v>113.73710000000001</v>
      </c>
    </row>
    <row r="1475" spans="1:157" ht="30">
      <c r="B1475" s="291" t="s">
        <v>2593</v>
      </c>
      <c r="C1475" s="292" t="s">
        <v>1349</v>
      </c>
      <c r="D1475" s="95" t="s">
        <v>1350</v>
      </c>
      <c r="E1475" s="261" t="s">
        <v>26</v>
      </c>
      <c r="F1475" s="223">
        <v>1.26</v>
      </c>
      <c r="G1475" s="95">
        <v>3.75</v>
      </c>
      <c r="H1475" s="268">
        <f t="shared" si="71"/>
        <v>4.7249999999999996</v>
      </c>
    </row>
    <row r="1476" spans="1:157" ht="30">
      <c r="B1476" s="291" t="s">
        <v>2610</v>
      </c>
      <c r="C1476" s="292" t="s">
        <v>1351</v>
      </c>
      <c r="D1476" s="95" t="s">
        <v>1352</v>
      </c>
      <c r="E1476" s="261" t="s">
        <v>24</v>
      </c>
      <c r="F1476" s="223">
        <v>1.242E-2</v>
      </c>
      <c r="G1476" s="95">
        <v>60</v>
      </c>
      <c r="H1476" s="268">
        <f t="shared" si="71"/>
        <v>0.74520000000000008</v>
      </c>
    </row>
    <row r="1477" spans="1:157" ht="30">
      <c r="B1477" s="291" t="s">
        <v>2611</v>
      </c>
      <c r="C1477" s="292" t="s">
        <v>1353</v>
      </c>
      <c r="D1477" s="95" t="s">
        <v>1354</v>
      </c>
      <c r="E1477" s="261" t="s">
        <v>24</v>
      </c>
      <c r="F1477" s="223">
        <v>0.15</v>
      </c>
      <c r="G1477" s="95">
        <v>50</v>
      </c>
      <c r="H1477" s="268">
        <f t="shared" si="71"/>
        <v>7.5</v>
      </c>
    </row>
    <row r="1478" spans="1:157" ht="30">
      <c r="B1478" s="291" t="s">
        <v>2612</v>
      </c>
      <c r="C1478" s="292" t="s">
        <v>1355</v>
      </c>
      <c r="D1478" s="95" t="s">
        <v>1356</v>
      </c>
      <c r="E1478" s="261" t="s">
        <v>26</v>
      </c>
      <c r="F1478" s="223">
        <v>11</v>
      </c>
      <c r="G1478" s="95">
        <v>0.68</v>
      </c>
      <c r="H1478" s="268">
        <f t="shared" si="71"/>
        <v>7.48</v>
      </c>
    </row>
    <row r="1479" spans="1:157" ht="30">
      <c r="B1479" s="291" t="s">
        <v>2613</v>
      </c>
      <c r="C1479" s="292" t="s">
        <v>1357</v>
      </c>
      <c r="D1479" s="95" t="s">
        <v>1358</v>
      </c>
      <c r="E1479" s="261" t="s">
        <v>18</v>
      </c>
      <c r="F1479" s="223">
        <v>0.12</v>
      </c>
      <c r="G1479" s="95">
        <v>21.12</v>
      </c>
      <c r="H1479" s="268">
        <f t="shared" si="71"/>
        <v>2.5344000000000002</v>
      </c>
    </row>
    <row r="1480" spans="1:157" ht="30">
      <c r="B1480" s="291" t="s">
        <v>2614</v>
      </c>
      <c r="C1480" s="292" t="s">
        <v>579</v>
      </c>
      <c r="D1480" s="95" t="s">
        <v>580</v>
      </c>
      <c r="E1480" s="261" t="s">
        <v>26</v>
      </c>
      <c r="F1480" s="223">
        <v>34.69</v>
      </c>
      <c r="G1480" s="95">
        <v>0.4</v>
      </c>
      <c r="H1480" s="268">
        <f t="shared" si="71"/>
        <v>13.875999999999999</v>
      </c>
    </row>
    <row r="1481" spans="1:157" ht="30">
      <c r="B1481" s="291" t="s">
        <v>2615</v>
      </c>
      <c r="C1481" s="292" t="s">
        <v>1359</v>
      </c>
      <c r="D1481" s="95" t="s">
        <v>1360</v>
      </c>
      <c r="E1481" s="261" t="s">
        <v>24</v>
      </c>
      <c r="F1481" s="223">
        <v>1.3140000000000001E-2</v>
      </c>
      <c r="G1481" s="95">
        <v>48.28</v>
      </c>
      <c r="H1481" s="268">
        <f t="shared" si="71"/>
        <v>0.63439920000000005</v>
      </c>
    </row>
    <row r="1482" spans="1:157" ht="30">
      <c r="B1482" s="291" t="s">
        <v>2616</v>
      </c>
      <c r="C1482" s="292" t="s">
        <v>1361</v>
      </c>
      <c r="D1482" s="95" t="s">
        <v>1362</v>
      </c>
      <c r="E1482" s="261" t="s">
        <v>24</v>
      </c>
      <c r="F1482" s="223">
        <v>1.2E-2</v>
      </c>
      <c r="G1482" s="95">
        <v>48.28</v>
      </c>
      <c r="H1482" s="268">
        <f t="shared" si="71"/>
        <v>0.57935999999999999</v>
      </c>
    </row>
    <row r="1483" spans="1:157" ht="30.75" thickBot="1">
      <c r="B1483" s="291" t="s">
        <v>2617</v>
      </c>
      <c r="C1483" s="293" t="s">
        <v>900</v>
      </c>
      <c r="D1483" s="121" t="s">
        <v>901</v>
      </c>
      <c r="E1483" s="265" t="s">
        <v>21</v>
      </c>
      <c r="F1483" s="224">
        <v>200</v>
      </c>
      <c r="G1483" s="121">
        <v>0.28999999999999998</v>
      </c>
      <c r="H1483" s="269">
        <f t="shared" si="71"/>
        <v>57.999999999999993</v>
      </c>
    </row>
    <row r="1484" spans="1:157" s="172" customFormat="1" ht="15.75" thickBot="1">
      <c r="A1484" s="165"/>
      <c r="B1484" s="198"/>
      <c r="C1484" s="172" t="s">
        <v>907</v>
      </c>
      <c r="E1484" s="198"/>
      <c r="I1484" s="74"/>
      <c r="J1484" s="74"/>
      <c r="K1484" s="74"/>
      <c r="L1484" s="74"/>
      <c r="M1484" s="74"/>
      <c r="N1484" s="74"/>
      <c r="O1484" s="74"/>
      <c r="P1484" s="74"/>
      <c r="Q1484" s="74"/>
      <c r="R1484" s="74"/>
      <c r="S1484" s="74"/>
      <c r="T1484" s="74"/>
      <c r="U1484" s="74"/>
      <c r="V1484" s="74"/>
      <c r="W1484" s="74"/>
      <c r="X1484" s="74"/>
      <c r="Y1484" s="74"/>
      <c r="Z1484" s="74"/>
      <c r="AA1484" s="74"/>
      <c r="AB1484" s="74"/>
      <c r="AC1484" s="74"/>
      <c r="AD1484" s="74"/>
      <c r="AE1484" s="74"/>
      <c r="AF1484" s="74"/>
      <c r="AG1484" s="74"/>
      <c r="AH1484" s="74"/>
      <c r="AI1484" s="74"/>
      <c r="AJ1484" s="74"/>
      <c r="AK1484" s="74"/>
      <c r="AL1484" s="74"/>
      <c r="AM1484" s="74"/>
      <c r="AN1484" s="74"/>
      <c r="AO1484" s="74"/>
      <c r="AP1484" s="74"/>
      <c r="AQ1484" s="74"/>
      <c r="AR1484" s="74"/>
      <c r="AS1484" s="74"/>
      <c r="AT1484" s="74"/>
      <c r="AU1484" s="74"/>
      <c r="AV1484" s="74"/>
      <c r="AW1484" s="74"/>
      <c r="AX1484" s="74"/>
      <c r="AY1484" s="74"/>
      <c r="AZ1484" s="74"/>
      <c r="BA1484" s="74"/>
      <c r="BB1484" s="74"/>
      <c r="BC1484" s="74"/>
      <c r="BD1484" s="74"/>
      <c r="BE1484" s="74"/>
      <c r="BF1484" s="74"/>
      <c r="BG1484" s="74"/>
      <c r="BH1484" s="74"/>
      <c r="BI1484" s="74"/>
      <c r="BJ1484" s="74"/>
      <c r="BK1484" s="74"/>
      <c r="BL1484" s="74"/>
      <c r="BM1484" s="74"/>
      <c r="BN1484" s="74"/>
      <c r="BO1484" s="74"/>
      <c r="BP1484" s="74"/>
      <c r="BQ1484" s="74"/>
      <c r="BR1484" s="74"/>
      <c r="BS1484" s="74"/>
      <c r="BT1484" s="74"/>
      <c r="BU1484" s="74"/>
      <c r="BV1484" s="74"/>
      <c r="BW1484" s="74"/>
      <c r="BX1484" s="74"/>
      <c r="BY1484" s="74"/>
      <c r="BZ1484" s="74"/>
      <c r="CA1484" s="74"/>
      <c r="CB1484" s="74"/>
      <c r="CC1484" s="74"/>
      <c r="CD1484" s="74"/>
      <c r="CE1484" s="74"/>
      <c r="CF1484" s="74"/>
      <c r="CG1484" s="74"/>
      <c r="CH1484" s="74"/>
      <c r="CI1484" s="74"/>
      <c r="CJ1484" s="74"/>
      <c r="CK1484" s="74"/>
      <c r="CL1484" s="74"/>
      <c r="CM1484" s="74"/>
      <c r="CN1484" s="74"/>
      <c r="CO1484" s="74"/>
      <c r="CP1484" s="74"/>
      <c r="CQ1484" s="74"/>
      <c r="CR1484" s="74"/>
      <c r="CS1484" s="74"/>
      <c r="CT1484" s="74"/>
      <c r="CU1484" s="74"/>
      <c r="CV1484" s="74"/>
      <c r="CW1484" s="74"/>
      <c r="CX1484" s="74"/>
      <c r="CY1484" s="74"/>
      <c r="CZ1484" s="74"/>
      <c r="DA1484" s="74"/>
      <c r="DB1484" s="74"/>
      <c r="DC1484" s="74"/>
      <c r="DD1484" s="74"/>
      <c r="DE1484" s="74"/>
      <c r="DF1484" s="74"/>
      <c r="DG1484" s="74"/>
      <c r="DH1484" s="74"/>
      <c r="DI1484" s="74"/>
      <c r="DJ1484" s="74"/>
      <c r="DK1484" s="74"/>
      <c r="DL1484" s="74"/>
      <c r="DM1484" s="74"/>
      <c r="DN1484" s="74"/>
      <c r="DO1484" s="74"/>
      <c r="DP1484" s="74"/>
      <c r="DQ1484" s="74"/>
      <c r="DR1484" s="74"/>
      <c r="DS1484" s="74"/>
      <c r="DT1484" s="74"/>
      <c r="DU1484" s="74"/>
      <c r="DV1484" s="74"/>
      <c r="DW1484" s="74"/>
      <c r="DX1484" s="74"/>
      <c r="DY1484" s="74"/>
      <c r="DZ1484" s="74"/>
      <c r="EA1484" s="74"/>
      <c r="EB1484" s="74"/>
      <c r="EC1484" s="74"/>
      <c r="ED1484" s="74"/>
      <c r="EE1484" s="74"/>
      <c r="EF1484" s="74"/>
      <c r="EG1484" s="74"/>
      <c r="EH1484" s="74"/>
      <c r="EI1484" s="74"/>
      <c r="EJ1484" s="74"/>
      <c r="EK1484" s="74"/>
      <c r="EL1484" s="74"/>
      <c r="EM1484" s="74"/>
      <c r="EN1484" s="74"/>
      <c r="EO1484" s="74"/>
      <c r="EP1484" s="74"/>
      <c r="EQ1484" s="74"/>
      <c r="ER1484" s="74"/>
      <c r="ES1484" s="74"/>
      <c r="ET1484" s="74"/>
      <c r="EU1484" s="74"/>
      <c r="EV1484" s="74"/>
      <c r="EW1484" s="74"/>
      <c r="EX1484" s="74"/>
      <c r="EY1484" s="74"/>
      <c r="EZ1484" s="74"/>
      <c r="FA1484" s="74"/>
    </row>
    <row r="1485" spans="1:157" ht="15.75">
      <c r="B1485" s="299" t="s">
        <v>1674</v>
      </c>
      <c r="C1485" s="300" t="s">
        <v>1496</v>
      </c>
      <c r="D1485" s="276" t="s">
        <v>2835</v>
      </c>
      <c r="E1485" s="277" t="s">
        <v>21</v>
      </c>
      <c r="F1485" s="278"/>
      <c r="G1485" s="279"/>
      <c r="H1485" s="178">
        <f>SUM(H1486:H1496)</f>
        <v>343.85522079999998</v>
      </c>
    </row>
    <row r="1486" spans="1:157" ht="30">
      <c r="B1486" s="291" t="s">
        <v>2594</v>
      </c>
      <c r="C1486" s="292" t="s">
        <v>358</v>
      </c>
      <c r="D1486" s="95" t="s">
        <v>354</v>
      </c>
      <c r="E1486" s="261" t="s">
        <v>261</v>
      </c>
      <c r="F1486" s="223">
        <v>5.7</v>
      </c>
      <c r="G1486" s="95">
        <v>15.72</v>
      </c>
      <c r="H1486" s="268">
        <f t="shared" ref="H1486:H1496" si="72">F1486*G1486</f>
        <v>89.604000000000013</v>
      </c>
    </row>
    <row r="1487" spans="1:157" ht="30">
      <c r="B1487" s="291" t="s">
        <v>2595</v>
      </c>
      <c r="C1487" s="292" t="s">
        <v>259</v>
      </c>
      <c r="D1487" s="95" t="s">
        <v>260</v>
      </c>
      <c r="E1487" s="261" t="s">
        <v>261</v>
      </c>
      <c r="F1487" s="223">
        <v>10.7</v>
      </c>
      <c r="G1487" s="95">
        <v>12.91</v>
      </c>
      <c r="H1487" s="268">
        <f t="shared" si="72"/>
        <v>138.137</v>
      </c>
    </row>
    <row r="1488" spans="1:157" ht="30">
      <c r="B1488" s="291" t="s">
        <v>2596</v>
      </c>
      <c r="C1488" s="292" t="s">
        <v>1349</v>
      </c>
      <c r="D1488" s="95" t="s">
        <v>1350</v>
      </c>
      <c r="E1488" s="261" t="s">
        <v>26</v>
      </c>
      <c r="F1488" s="223">
        <v>2.2400000000000002</v>
      </c>
      <c r="G1488" s="95">
        <v>3.75</v>
      </c>
      <c r="H1488" s="268">
        <f t="shared" si="72"/>
        <v>8.4</v>
      </c>
    </row>
    <row r="1489" spans="1:157" ht="30">
      <c r="B1489" s="291" t="s">
        <v>2618</v>
      </c>
      <c r="C1489" s="292" t="s">
        <v>1351</v>
      </c>
      <c r="D1489" s="95" t="s">
        <v>1352</v>
      </c>
      <c r="E1489" s="261" t="s">
        <v>24</v>
      </c>
      <c r="F1489" s="223">
        <v>2.0160000000000001E-2</v>
      </c>
      <c r="G1489" s="95">
        <v>60</v>
      </c>
      <c r="H1489" s="268">
        <f t="shared" si="72"/>
        <v>1.2096</v>
      </c>
    </row>
    <row r="1490" spans="1:157" ht="30">
      <c r="B1490" s="291" t="s">
        <v>2619</v>
      </c>
      <c r="C1490" s="292" t="s">
        <v>1353</v>
      </c>
      <c r="D1490" s="95" t="s">
        <v>1354</v>
      </c>
      <c r="E1490" s="261" t="s">
        <v>24</v>
      </c>
      <c r="F1490" s="223">
        <v>0.17</v>
      </c>
      <c r="G1490" s="95">
        <v>50</v>
      </c>
      <c r="H1490" s="268">
        <f t="shared" si="72"/>
        <v>8.5</v>
      </c>
    </row>
    <row r="1491" spans="1:157" ht="30">
      <c r="B1491" s="291" t="s">
        <v>2620</v>
      </c>
      <c r="C1491" s="292" t="s">
        <v>1355</v>
      </c>
      <c r="D1491" s="95" t="s">
        <v>1356</v>
      </c>
      <c r="E1491" s="261" t="s">
        <v>26</v>
      </c>
      <c r="F1491" s="223">
        <v>12.4</v>
      </c>
      <c r="G1491" s="95">
        <v>0.68</v>
      </c>
      <c r="H1491" s="268">
        <f t="shared" si="72"/>
        <v>8.4320000000000004</v>
      </c>
    </row>
    <row r="1492" spans="1:157" ht="30">
      <c r="B1492" s="291" t="s">
        <v>2621</v>
      </c>
      <c r="C1492" s="292" t="s">
        <v>1357</v>
      </c>
      <c r="D1492" s="95" t="s">
        <v>1358</v>
      </c>
      <c r="E1492" s="261" t="s">
        <v>18</v>
      </c>
      <c r="F1492" s="223">
        <v>0.16</v>
      </c>
      <c r="G1492" s="95">
        <v>21.12</v>
      </c>
      <c r="H1492" s="268">
        <f t="shared" si="72"/>
        <v>3.3792000000000004</v>
      </c>
    </row>
    <row r="1493" spans="1:157" ht="30">
      <c r="B1493" s="291" t="s">
        <v>2622</v>
      </c>
      <c r="C1493" s="292" t="s">
        <v>579</v>
      </c>
      <c r="D1493" s="95" t="s">
        <v>580</v>
      </c>
      <c r="E1493" s="261" t="s">
        <v>26</v>
      </c>
      <c r="F1493" s="223">
        <v>43.5</v>
      </c>
      <c r="G1493" s="95">
        <v>0.4</v>
      </c>
      <c r="H1493" s="268">
        <f t="shared" si="72"/>
        <v>17.400000000000002</v>
      </c>
    </row>
    <row r="1494" spans="1:157" ht="30">
      <c r="B1494" s="291" t="s">
        <v>2623</v>
      </c>
      <c r="C1494" s="292" t="s">
        <v>1359</v>
      </c>
      <c r="D1494" s="95" t="s">
        <v>1360</v>
      </c>
      <c r="E1494" s="261" t="s">
        <v>24</v>
      </c>
      <c r="F1494" s="223">
        <v>2.3359999999999999E-2</v>
      </c>
      <c r="G1494" s="95">
        <v>48.28</v>
      </c>
      <c r="H1494" s="268">
        <f t="shared" si="72"/>
        <v>1.1278208000000001</v>
      </c>
    </row>
    <row r="1495" spans="1:157" ht="30">
      <c r="B1495" s="291" t="s">
        <v>2624</v>
      </c>
      <c r="C1495" s="292" t="s">
        <v>1361</v>
      </c>
      <c r="D1495" s="95" t="s">
        <v>1362</v>
      </c>
      <c r="E1495" s="261" t="s">
        <v>24</v>
      </c>
      <c r="F1495" s="223">
        <v>0.02</v>
      </c>
      <c r="G1495" s="95">
        <v>48.28</v>
      </c>
      <c r="H1495" s="268">
        <f t="shared" si="72"/>
        <v>0.96560000000000001</v>
      </c>
    </row>
    <row r="1496" spans="1:157" ht="30.75" thickBot="1">
      <c r="B1496" s="291" t="s">
        <v>2625</v>
      </c>
      <c r="C1496" s="293" t="s">
        <v>900</v>
      </c>
      <c r="D1496" s="121" t="s">
        <v>901</v>
      </c>
      <c r="E1496" s="265" t="s">
        <v>21</v>
      </c>
      <c r="F1496" s="224">
        <v>230</v>
      </c>
      <c r="G1496" s="121">
        <v>0.28999999999999998</v>
      </c>
      <c r="H1496" s="269">
        <f t="shared" si="72"/>
        <v>66.699999999999989</v>
      </c>
    </row>
    <row r="1497" spans="1:157" s="172" customFormat="1" ht="15.75" thickBot="1">
      <c r="A1497" s="165"/>
      <c r="B1497" s="198"/>
      <c r="C1497" s="172" t="s">
        <v>907</v>
      </c>
      <c r="E1497" s="198"/>
      <c r="I1497" s="74"/>
      <c r="J1497" s="74"/>
      <c r="K1497" s="74"/>
      <c r="L1497" s="74"/>
      <c r="M1497" s="74"/>
      <c r="N1497" s="74"/>
      <c r="O1497" s="74"/>
      <c r="P1497" s="74"/>
      <c r="Q1497" s="74"/>
      <c r="R1497" s="74"/>
      <c r="S1497" s="74"/>
      <c r="T1497" s="74"/>
      <c r="U1497" s="74"/>
      <c r="V1497" s="74"/>
      <c r="W1497" s="74"/>
      <c r="X1497" s="74"/>
      <c r="Y1497" s="74"/>
      <c r="Z1497" s="74"/>
      <c r="AA1497" s="74"/>
      <c r="AB1497" s="74"/>
      <c r="AC1497" s="74"/>
      <c r="AD1497" s="74"/>
      <c r="AE1497" s="74"/>
      <c r="AF1497" s="74"/>
      <c r="AG1497" s="74"/>
      <c r="AH1497" s="74"/>
      <c r="AI1497" s="74"/>
      <c r="AJ1497" s="74"/>
      <c r="AK1497" s="74"/>
      <c r="AL1497" s="74"/>
      <c r="AM1497" s="74"/>
      <c r="AN1497" s="74"/>
      <c r="AO1497" s="74"/>
      <c r="AP1497" s="74"/>
      <c r="AQ1497" s="74"/>
      <c r="AR1497" s="74"/>
      <c r="AS1497" s="74"/>
      <c r="AT1497" s="74"/>
      <c r="AU1497" s="74"/>
      <c r="AV1497" s="74"/>
      <c r="AW1497" s="74"/>
      <c r="AX1497" s="74"/>
      <c r="AY1497" s="74"/>
      <c r="AZ1497" s="74"/>
      <c r="BA1497" s="74"/>
      <c r="BB1497" s="74"/>
      <c r="BC1497" s="74"/>
      <c r="BD1497" s="74"/>
      <c r="BE1497" s="74"/>
      <c r="BF1497" s="74"/>
      <c r="BG1497" s="74"/>
      <c r="BH1497" s="74"/>
      <c r="BI1497" s="74"/>
      <c r="BJ1497" s="74"/>
      <c r="BK1497" s="74"/>
      <c r="BL1497" s="74"/>
      <c r="BM1497" s="74"/>
      <c r="BN1497" s="74"/>
      <c r="BO1497" s="74"/>
      <c r="BP1497" s="74"/>
      <c r="BQ1497" s="74"/>
      <c r="BR1497" s="74"/>
      <c r="BS1497" s="74"/>
      <c r="BT1497" s="74"/>
      <c r="BU1497" s="74"/>
      <c r="BV1497" s="74"/>
      <c r="BW1497" s="74"/>
      <c r="BX1497" s="74"/>
      <c r="BY1497" s="74"/>
      <c r="BZ1497" s="74"/>
      <c r="CA1497" s="74"/>
      <c r="CB1497" s="74"/>
      <c r="CC1497" s="74"/>
      <c r="CD1497" s="74"/>
      <c r="CE1497" s="74"/>
      <c r="CF1497" s="74"/>
      <c r="CG1497" s="74"/>
      <c r="CH1497" s="74"/>
      <c r="CI1497" s="74"/>
      <c r="CJ1497" s="74"/>
      <c r="CK1497" s="74"/>
      <c r="CL1497" s="74"/>
      <c r="CM1497" s="74"/>
      <c r="CN1497" s="74"/>
      <c r="CO1497" s="74"/>
      <c r="CP1497" s="74"/>
      <c r="CQ1497" s="74"/>
      <c r="CR1497" s="74"/>
      <c r="CS1497" s="74"/>
      <c r="CT1497" s="74"/>
      <c r="CU1497" s="74"/>
      <c r="CV1497" s="74"/>
      <c r="CW1497" s="74"/>
      <c r="CX1497" s="74"/>
      <c r="CY1497" s="74"/>
      <c r="CZ1497" s="74"/>
      <c r="DA1497" s="74"/>
      <c r="DB1497" s="74"/>
      <c r="DC1497" s="74"/>
      <c r="DD1497" s="74"/>
      <c r="DE1497" s="74"/>
      <c r="DF1497" s="74"/>
      <c r="DG1497" s="74"/>
      <c r="DH1497" s="74"/>
      <c r="DI1497" s="74"/>
      <c r="DJ1497" s="74"/>
      <c r="DK1497" s="74"/>
      <c r="DL1497" s="74"/>
      <c r="DM1497" s="74"/>
      <c r="DN1497" s="74"/>
      <c r="DO1497" s="74"/>
      <c r="DP1497" s="74"/>
      <c r="DQ1497" s="74"/>
      <c r="DR1497" s="74"/>
      <c r="DS1497" s="74"/>
      <c r="DT1497" s="74"/>
      <c r="DU1497" s="74"/>
      <c r="DV1497" s="74"/>
      <c r="DW1497" s="74"/>
      <c r="DX1497" s="74"/>
      <c r="DY1497" s="74"/>
      <c r="DZ1497" s="74"/>
      <c r="EA1497" s="74"/>
      <c r="EB1497" s="74"/>
      <c r="EC1497" s="74"/>
      <c r="ED1497" s="74"/>
      <c r="EE1497" s="74"/>
      <c r="EF1497" s="74"/>
      <c r="EG1497" s="74"/>
      <c r="EH1497" s="74"/>
      <c r="EI1497" s="74"/>
      <c r="EJ1497" s="74"/>
      <c r="EK1497" s="74"/>
      <c r="EL1497" s="74"/>
      <c r="EM1497" s="74"/>
      <c r="EN1497" s="74"/>
      <c r="EO1497" s="74"/>
      <c r="EP1497" s="74"/>
      <c r="EQ1497" s="74"/>
      <c r="ER1497" s="74"/>
      <c r="ES1497" s="74"/>
      <c r="ET1497" s="74"/>
      <c r="EU1497" s="74"/>
      <c r="EV1497" s="74"/>
      <c r="EW1497" s="74"/>
      <c r="EX1497" s="74"/>
      <c r="EY1497" s="74"/>
      <c r="EZ1497" s="74"/>
      <c r="FA1497" s="74"/>
    </row>
    <row r="1498" spans="1:157" ht="15.75">
      <c r="B1498" s="299" t="s">
        <v>1675</v>
      </c>
      <c r="C1498" s="300" t="s">
        <v>1757</v>
      </c>
      <c r="D1498" s="276" t="s">
        <v>1211</v>
      </c>
      <c r="E1498" s="277" t="s">
        <v>21</v>
      </c>
      <c r="F1498" s="278"/>
      <c r="G1498" s="279"/>
      <c r="H1498" s="178">
        <f>SUM(H1499:H1500)</f>
        <v>1.387</v>
      </c>
    </row>
    <row r="1499" spans="1:157" ht="30">
      <c r="B1499" s="291" t="s">
        <v>2597</v>
      </c>
      <c r="C1499" s="292" t="s">
        <v>1247</v>
      </c>
      <c r="D1499" s="95" t="s">
        <v>1246</v>
      </c>
      <c r="E1499" s="261" t="s">
        <v>261</v>
      </c>
      <c r="F1499" s="223">
        <v>0.1</v>
      </c>
      <c r="G1499" s="95">
        <v>12.87</v>
      </c>
      <c r="H1499" s="268">
        <f>F1499*G1499</f>
        <v>1.2869999999999999</v>
      </c>
    </row>
    <row r="1500" spans="1:157" ht="30.75" thickBot="1">
      <c r="B1500" s="291" t="s">
        <v>2598</v>
      </c>
      <c r="C1500" s="293" t="s">
        <v>1497</v>
      </c>
      <c r="D1500" s="121" t="s">
        <v>1498</v>
      </c>
      <c r="E1500" s="265" t="s">
        <v>21</v>
      </c>
      <c r="F1500" s="224">
        <v>1</v>
      </c>
      <c r="G1500" s="121">
        <v>0.1</v>
      </c>
      <c r="H1500" s="269">
        <f>F1500*G1500</f>
        <v>0.1</v>
      </c>
    </row>
    <row r="1501" spans="1:157" s="172" customFormat="1" ht="15.75" thickBot="1">
      <c r="A1501" s="165"/>
      <c r="B1501" s="198"/>
      <c r="C1501" s="172" t="s">
        <v>907</v>
      </c>
      <c r="E1501" s="198"/>
      <c r="I1501" s="74"/>
      <c r="J1501" s="74"/>
      <c r="K1501" s="74"/>
      <c r="L1501" s="74"/>
      <c r="M1501" s="74"/>
      <c r="N1501" s="74"/>
      <c r="O1501" s="74"/>
      <c r="P1501" s="74"/>
      <c r="Q1501" s="74"/>
      <c r="R1501" s="74"/>
      <c r="S1501" s="74"/>
      <c r="T1501" s="74"/>
      <c r="U1501" s="74"/>
      <c r="V1501" s="74"/>
      <c r="W1501" s="74"/>
      <c r="X1501" s="74"/>
      <c r="Y1501" s="74"/>
      <c r="Z1501" s="74"/>
      <c r="AA1501" s="74"/>
      <c r="AB1501" s="74"/>
      <c r="AC1501" s="74"/>
      <c r="AD1501" s="74"/>
      <c r="AE1501" s="74"/>
      <c r="AF1501" s="74"/>
      <c r="AG1501" s="74"/>
      <c r="AH1501" s="74"/>
      <c r="AI1501" s="74"/>
      <c r="AJ1501" s="74"/>
      <c r="AK1501" s="74"/>
      <c r="AL1501" s="74"/>
      <c r="AM1501" s="74"/>
      <c r="AN1501" s="74"/>
      <c r="AO1501" s="74"/>
      <c r="AP1501" s="74"/>
      <c r="AQ1501" s="74"/>
      <c r="AR1501" s="74"/>
      <c r="AS1501" s="74"/>
      <c r="AT1501" s="74"/>
      <c r="AU1501" s="74"/>
      <c r="AV1501" s="74"/>
      <c r="AW1501" s="74"/>
      <c r="AX1501" s="74"/>
      <c r="AY1501" s="74"/>
      <c r="AZ1501" s="74"/>
      <c r="BA1501" s="74"/>
      <c r="BB1501" s="74"/>
      <c r="BC1501" s="74"/>
      <c r="BD1501" s="74"/>
      <c r="BE1501" s="74"/>
      <c r="BF1501" s="74"/>
      <c r="BG1501" s="74"/>
      <c r="BH1501" s="74"/>
      <c r="BI1501" s="74"/>
      <c r="BJ1501" s="74"/>
      <c r="BK1501" s="74"/>
      <c r="BL1501" s="74"/>
      <c r="BM1501" s="74"/>
      <c r="BN1501" s="74"/>
      <c r="BO1501" s="74"/>
      <c r="BP1501" s="74"/>
      <c r="BQ1501" s="74"/>
      <c r="BR1501" s="74"/>
      <c r="BS1501" s="74"/>
      <c r="BT1501" s="74"/>
      <c r="BU1501" s="74"/>
      <c r="BV1501" s="74"/>
      <c r="BW1501" s="74"/>
      <c r="BX1501" s="74"/>
      <c r="BY1501" s="74"/>
      <c r="BZ1501" s="74"/>
      <c r="CA1501" s="74"/>
      <c r="CB1501" s="74"/>
      <c r="CC1501" s="74"/>
      <c r="CD1501" s="74"/>
      <c r="CE1501" s="74"/>
      <c r="CF1501" s="74"/>
      <c r="CG1501" s="74"/>
      <c r="CH1501" s="74"/>
      <c r="CI1501" s="74"/>
      <c r="CJ1501" s="74"/>
      <c r="CK1501" s="74"/>
      <c r="CL1501" s="74"/>
      <c r="CM1501" s="74"/>
      <c r="CN1501" s="74"/>
      <c r="CO1501" s="74"/>
      <c r="CP1501" s="74"/>
      <c r="CQ1501" s="74"/>
      <c r="CR1501" s="74"/>
      <c r="CS1501" s="74"/>
      <c r="CT1501" s="74"/>
      <c r="CU1501" s="74"/>
      <c r="CV1501" s="74"/>
      <c r="CW1501" s="74"/>
      <c r="CX1501" s="74"/>
      <c r="CY1501" s="74"/>
      <c r="CZ1501" s="74"/>
      <c r="DA1501" s="74"/>
      <c r="DB1501" s="74"/>
      <c r="DC1501" s="74"/>
      <c r="DD1501" s="74"/>
      <c r="DE1501" s="74"/>
      <c r="DF1501" s="74"/>
      <c r="DG1501" s="74"/>
      <c r="DH1501" s="74"/>
      <c r="DI1501" s="74"/>
      <c r="DJ1501" s="74"/>
      <c r="DK1501" s="74"/>
      <c r="DL1501" s="74"/>
      <c r="DM1501" s="74"/>
      <c r="DN1501" s="74"/>
      <c r="DO1501" s="74"/>
      <c r="DP1501" s="74"/>
      <c r="DQ1501" s="74"/>
      <c r="DR1501" s="74"/>
      <c r="DS1501" s="74"/>
      <c r="DT1501" s="74"/>
      <c r="DU1501" s="74"/>
      <c r="DV1501" s="74"/>
      <c r="DW1501" s="74"/>
      <c r="DX1501" s="74"/>
      <c r="DY1501" s="74"/>
      <c r="DZ1501" s="74"/>
      <c r="EA1501" s="74"/>
      <c r="EB1501" s="74"/>
      <c r="EC1501" s="74"/>
      <c r="ED1501" s="74"/>
      <c r="EE1501" s="74"/>
      <c r="EF1501" s="74"/>
      <c r="EG1501" s="74"/>
      <c r="EH1501" s="74"/>
      <c r="EI1501" s="74"/>
      <c r="EJ1501" s="74"/>
      <c r="EK1501" s="74"/>
      <c r="EL1501" s="74"/>
      <c r="EM1501" s="74"/>
      <c r="EN1501" s="74"/>
      <c r="EO1501" s="74"/>
      <c r="EP1501" s="74"/>
      <c r="EQ1501" s="74"/>
      <c r="ER1501" s="74"/>
      <c r="ES1501" s="74"/>
      <c r="ET1501" s="74"/>
      <c r="EU1501" s="74"/>
      <c r="EV1501" s="74"/>
      <c r="EW1501" s="74"/>
      <c r="EX1501" s="74"/>
      <c r="EY1501" s="74"/>
      <c r="EZ1501" s="74"/>
      <c r="FA1501" s="74"/>
    </row>
    <row r="1502" spans="1:157" ht="15.75">
      <c r="B1502" s="299" t="s">
        <v>1676</v>
      </c>
      <c r="C1502" s="300" t="s">
        <v>1758</v>
      </c>
      <c r="D1502" s="276" t="s">
        <v>1212</v>
      </c>
      <c r="E1502" s="277" t="s">
        <v>21</v>
      </c>
      <c r="F1502" s="278"/>
      <c r="G1502" s="279"/>
      <c r="H1502" s="178">
        <f>SUM(H1503:H1505)</f>
        <v>27.487499999999997</v>
      </c>
    </row>
    <row r="1503" spans="1:157" ht="30">
      <c r="B1503" s="291" t="s">
        <v>2599</v>
      </c>
      <c r="C1503" s="292" t="s">
        <v>1247</v>
      </c>
      <c r="D1503" s="95" t="s">
        <v>1246</v>
      </c>
      <c r="E1503" s="261" t="s">
        <v>261</v>
      </c>
      <c r="F1503" s="223">
        <v>0.25</v>
      </c>
      <c r="G1503" s="95">
        <v>12.91</v>
      </c>
      <c r="H1503" s="268">
        <f>F1503*G1503</f>
        <v>3.2275</v>
      </c>
    </row>
    <row r="1504" spans="1:157" ht="30">
      <c r="B1504" s="291" t="s">
        <v>2600</v>
      </c>
      <c r="C1504" s="292" t="s">
        <v>745</v>
      </c>
      <c r="D1504" s="95" t="s">
        <v>266</v>
      </c>
      <c r="E1504" s="261" t="s">
        <v>261</v>
      </c>
      <c r="F1504" s="223">
        <v>0.25</v>
      </c>
      <c r="G1504" s="95">
        <v>15.72</v>
      </c>
      <c r="H1504" s="268">
        <f>F1504*G1504</f>
        <v>3.93</v>
      </c>
    </row>
    <row r="1505" spans="1:157" ht="30.75" thickBot="1">
      <c r="B1505" s="291" t="s">
        <v>2601</v>
      </c>
      <c r="C1505" s="293" t="s">
        <v>1793</v>
      </c>
      <c r="D1505" s="121" t="s">
        <v>1378</v>
      </c>
      <c r="E1505" s="265" t="s">
        <v>21</v>
      </c>
      <c r="F1505" s="224">
        <v>1</v>
      </c>
      <c r="G1505" s="121">
        <v>20.329999999999998</v>
      </c>
      <c r="H1505" s="269">
        <f>F1505*G1505</f>
        <v>20.329999999999998</v>
      </c>
    </row>
    <row r="1506" spans="1:157" s="172" customFormat="1" ht="15.75" thickBot="1">
      <c r="A1506" s="165"/>
      <c r="B1506" s="198"/>
      <c r="C1506" s="172" t="s">
        <v>907</v>
      </c>
      <c r="E1506" s="198"/>
      <c r="I1506" s="74"/>
      <c r="J1506" s="74"/>
      <c r="K1506" s="74"/>
      <c r="L1506" s="74"/>
      <c r="M1506" s="74"/>
      <c r="N1506" s="74"/>
      <c r="O1506" s="74"/>
      <c r="P1506" s="74"/>
      <c r="Q1506" s="74"/>
      <c r="R1506" s="74"/>
      <c r="S1506" s="74"/>
      <c r="T1506" s="74"/>
      <c r="U1506" s="74"/>
      <c r="V1506" s="74"/>
      <c r="W1506" s="74"/>
      <c r="X1506" s="74"/>
      <c r="Y1506" s="74"/>
      <c r="Z1506" s="74"/>
      <c r="AA1506" s="74"/>
      <c r="AB1506" s="74"/>
      <c r="AC1506" s="74"/>
      <c r="AD1506" s="74"/>
      <c r="AE1506" s="74"/>
      <c r="AF1506" s="74"/>
      <c r="AG1506" s="74"/>
      <c r="AH1506" s="74"/>
      <c r="AI1506" s="74"/>
      <c r="AJ1506" s="74"/>
      <c r="AK1506" s="74"/>
      <c r="AL1506" s="74"/>
      <c r="AM1506" s="74"/>
      <c r="AN1506" s="74"/>
      <c r="AO1506" s="74"/>
      <c r="AP1506" s="74"/>
      <c r="AQ1506" s="74"/>
      <c r="AR1506" s="74"/>
      <c r="AS1506" s="74"/>
      <c r="AT1506" s="74"/>
      <c r="AU1506" s="74"/>
      <c r="AV1506" s="74"/>
      <c r="AW1506" s="74"/>
      <c r="AX1506" s="74"/>
      <c r="AY1506" s="74"/>
      <c r="AZ1506" s="74"/>
      <c r="BA1506" s="74"/>
      <c r="BB1506" s="74"/>
      <c r="BC1506" s="74"/>
      <c r="BD1506" s="74"/>
      <c r="BE1506" s="74"/>
      <c r="BF1506" s="74"/>
      <c r="BG1506" s="74"/>
      <c r="BH1506" s="74"/>
      <c r="BI1506" s="74"/>
      <c r="BJ1506" s="74"/>
      <c r="BK1506" s="74"/>
      <c r="BL1506" s="74"/>
      <c r="BM1506" s="74"/>
      <c r="BN1506" s="74"/>
      <c r="BO1506" s="74"/>
      <c r="BP1506" s="74"/>
      <c r="BQ1506" s="74"/>
      <c r="BR1506" s="74"/>
      <c r="BS1506" s="74"/>
      <c r="BT1506" s="74"/>
      <c r="BU1506" s="74"/>
      <c r="BV1506" s="74"/>
      <c r="BW1506" s="74"/>
      <c r="BX1506" s="74"/>
      <c r="BY1506" s="74"/>
      <c r="BZ1506" s="74"/>
      <c r="CA1506" s="74"/>
      <c r="CB1506" s="74"/>
      <c r="CC1506" s="74"/>
      <c r="CD1506" s="74"/>
      <c r="CE1506" s="74"/>
      <c r="CF1506" s="74"/>
      <c r="CG1506" s="74"/>
      <c r="CH1506" s="74"/>
      <c r="CI1506" s="74"/>
      <c r="CJ1506" s="74"/>
      <c r="CK1506" s="74"/>
      <c r="CL1506" s="74"/>
      <c r="CM1506" s="74"/>
      <c r="CN1506" s="74"/>
      <c r="CO1506" s="74"/>
      <c r="CP1506" s="74"/>
      <c r="CQ1506" s="74"/>
      <c r="CR1506" s="74"/>
      <c r="CS1506" s="74"/>
      <c r="CT1506" s="74"/>
      <c r="CU1506" s="74"/>
      <c r="CV1506" s="74"/>
      <c r="CW1506" s="74"/>
      <c r="CX1506" s="74"/>
      <c r="CY1506" s="74"/>
      <c r="CZ1506" s="74"/>
      <c r="DA1506" s="74"/>
      <c r="DB1506" s="74"/>
      <c r="DC1506" s="74"/>
      <c r="DD1506" s="74"/>
      <c r="DE1506" s="74"/>
      <c r="DF1506" s="74"/>
      <c r="DG1506" s="74"/>
      <c r="DH1506" s="74"/>
      <c r="DI1506" s="74"/>
      <c r="DJ1506" s="74"/>
      <c r="DK1506" s="74"/>
      <c r="DL1506" s="74"/>
      <c r="DM1506" s="74"/>
      <c r="DN1506" s="74"/>
      <c r="DO1506" s="74"/>
      <c r="DP1506" s="74"/>
      <c r="DQ1506" s="74"/>
      <c r="DR1506" s="74"/>
      <c r="DS1506" s="74"/>
      <c r="DT1506" s="74"/>
      <c r="DU1506" s="74"/>
      <c r="DV1506" s="74"/>
      <c r="DW1506" s="74"/>
      <c r="DX1506" s="74"/>
      <c r="DY1506" s="74"/>
      <c r="DZ1506" s="74"/>
      <c r="EA1506" s="74"/>
      <c r="EB1506" s="74"/>
      <c r="EC1506" s="74"/>
      <c r="ED1506" s="74"/>
      <c r="EE1506" s="74"/>
      <c r="EF1506" s="74"/>
      <c r="EG1506" s="74"/>
      <c r="EH1506" s="74"/>
      <c r="EI1506" s="74"/>
      <c r="EJ1506" s="74"/>
      <c r="EK1506" s="74"/>
      <c r="EL1506" s="74"/>
      <c r="EM1506" s="74"/>
      <c r="EN1506" s="74"/>
      <c r="EO1506" s="74"/>
      <c r="EP1506" s="74"/>
      <c r="EQ1506" s="74"/>
      <c r="ER1506" s="74"/>
      <c r="ES1506" s="74"/>
      <c r="ET1506" s="74"/>
      <c r="EU1506" s="74"/>
      <c r="EV1506" s="74"/>
      <c r="EW1506" s="74"/>
      <c r="EX1506" s="74"/>
      <c r="EY1506" s="74"/>
      <c r="EZ1506" s="74"/>
      <c r="FA1506" s="74"/>
    </row>
    <row r="1507" spans="1:157" ht="15.75">
      <c r="B1507" s="299" t="s">
        <v>1677</v>
      </c>
      <c r="C1507" s="300" t="s">
        <v>1759</v>
      </c>
      <c r="D1507" s="276" t="s">
        <v>1213</v>
      </c>
      <c r="E1507" s="277" t="s">
        <v>21</v>
      </c>
      <c r="F1507" s="278"/>
      <c r="G1507" s="279"/>
      <c r="H1507" s="178">
        <f>SUM(H1508:H1510)</f>
        <v>0.36630000000000001</v>
      </c>
    </row>
    <row r="1508" spans="1:157" ht="30">
      <c r="B1508" s="291" t="s">
        <v>2602</v>
      </c>
      <c r="C1508" s="292" t="s">
        <v>1247</v>
      </c>
      <c r="D1508" s="95" t="s">
        <v>1246</v>
      </c>
      <c r="E1508" s="261" t="s">
        <v>261</v>
      </c>
      <c r="F1508" s="223">
        <v>0.01</v>
      </c>
      <c r="G1508" s="95">
        <v>12.91</v>
      </c>
      <c r="H1508" s="268">
        <f>F1508*G1508</f>
        <v>0.12909999999999999</v>
      </c>
    </row>
    <row r="1509" spans="1:157" ht="30">
      <c r="B1509" s="291" t="s">
        <v>2626</v>
      </c>
      <c r="C1509" s="292" t="s">
        <v>745</v>
      </c>
      <c r="D1509" s="95" t="s">
        <v>266</v>
      </c>
      <c r="E1509" s="261" t="s">
        <v>261</v>
      </c>
      <c r="F1509" s="223">
        <v>0.01</v>
      </c>
      <c r="G1509" s="95">
        <v>15.72</v>
      </c>
      <c r="H1509" s="268">
        <f>F1509*G1509</f>
        <v>0.15720000000000001</v>
      </c>
    </row>
    <row r="1510" spans="1:157" ht="30.75" thickBot="1">
      <c r="B1510" s="291" t="s">
        <v>2627</v>
      </c>
      <c r="C1510" s="293" t="s">
        <v>1411</v>
      </c>
      <c r="D1510" s="121" t="s">
        <v>1213</v>
      </c>
      <c r="E1510" s="265" t="s">
        <v>21</v>
      </c>
      <c r="F1510" s="224">
        <v>1</v>
      </c>
      <c r="G1510" s="121">
        <v>0.08</v>
      </c>
      <c r="H1510" s="269">
        <f>F1510*G1510</f>
        <v>0.08</v>
      </c>
    </row>
    <row r="1511" spans="1:157" s="172" customFormat="1" ht="15.75" thickBot="1">
      <c r="A1511" s="165"/>
      <c r="B1511" s="198"/>
      <c r="C1511" s="172" t="s">
        <v>907</v>
      </c>
      <c r="E1511" s="198"/>
      <c r="I1511" s="74"/>
      <c r="J1511" s="74"/>
      <c r="K1511" s="74"/>
      <c r="L1511" s="74"/>
      <c r="M1511" s="74"/>
      <c r="N1511" s="74"/>
      <c r="O1511" s="74"/>
      <c r="P1511" s="74"/>
      <c r="Q1511" s="74"/>
      <c r="R1511" s="74"/>
      <c r="S1511" s="74"/>
      <c r="T1511" s="74"/>
      <c r="U1511" s="74"/>
      <c r="V1511" s="74"/>
      <c r="W1511" s="74"/>
      <c r="X1511" s="74"/>
      <c r="Y1511" s="74"/>
      <c r="Z1511" s="74"/>
      <c r="AA1511" s="74"/>
      <c r="AB1511" s="74"/>
      <c r="AC1511" s="74"/>
      <c r="AD1511" s="74"/>
      <c r="AE1511" s="74"/>
      <c r="AF1511" s="74"/>
      <c r="AG1511" s="74"/>
      <c r="AH1511" s="74"/>
      <c r="AI1511" s="74"/>
      <c r="AJ1511" s="74"/>
      <c r="AK1511" s="74"/>
      <c r="AL1511" s="74"/>
      <c r="AM1511" s="74"/>
      <c r="AN1511" s="74"/>
      <c r="AO1511" s="74"/>
      <c r="AP1511" s="74"/>
      <c r="AQ1511" s="74"/>
      <c r="AR1511" s="74"/>
      <c r="AS1511" s="74"/>
      <c r="AT1511" s="74"/>
      <c r="AU1511" s="74"/>
      <c r="AV1511" s="74"/>
      <c r="AW1511" s="74"/>
      <c r="AX1511" s="74"/>
      <c r="AY1511" s="74"/>
      <c r="AZ1511" s="74"/>
      <c r="BA1511" s="74"/>
      <c r="BB1511" s="74"/>
      <c r="BC1511" s="74"/>
      <c r="BD1511" s="74"/>
      <c r="BE1511" s="74"/>
      <c r="BF1511" s="74"/>
      <c r="BG1511" s="74"/>
      <c r="BH1511" s="74"/>
      <c r="BI1511" s="74"/>
      <c r="BJ1511" s="74"/>
      <c r="BK1511" s="74"/>
      <c r="BL1511" s="74"/>
      <c r="BM1511" s="74"/>
      <c r="BN1511" s="74"/>
      <c r="BO1511" s="74"/>
      <c r="BP1511" s="74"/>
      <c r="BQ1511" s="74"/>
      <c r="BR1511" s="74"/>
      <c r="BS1511" s="74"/>
      <c r="BT1511" s="74"/>
      <c r="BU1511" s="74"/>
      <c r="BV1511" s="74"/>
      <c r="BW1511" s="74"/>
      <c r="BX1511" s="74"/>
      <c r="BY1511" s="74"/>
      <c r="BZ1511" s="74"/>
      <c r="CA1511" s="74"/>
      <c r="CB1511" s="74"/>
      <c r="CC1511" s="74"/>
      <c r="CD1511" s="74"/>
      <c r="CE1511" s="74"/>
      <c r="CF1511" s="74"/>
      <c r="CG1511" s="74"/>
      <c r="CH1511" s="74"/>
      <c r="CI1511" s="74"/>
      <c r="CJ1511" s="74"/>
      <c r="CK1511" s="74"/>
      <c r="CL1511" s="74"/>
      <c r="CM1511" s="74"/>
      <c r="CN1511" s="74"/>
      <c r="CO1511" s="74"/>
      <c r="CP1511" s="74"/>
      <c r="CQ1511" s="74"/>
      <c r="CR1511" s="74"/>
      <c r="CS1511" s="74"/>
      <c r="CT1511" s="74"/>
      <c r="CU1511" s="74"/>
      <c r="CV1511" s="74"/>
      <c r="CW1511" s="74"/>
      <c r="CX1511" s="74"/>
      <c r="CY1511" s="74"/>
      <c r="CZ1511" s="74"/>
      <c r="DA1511" s="74"/>
      <c r="DB1511" s="74"/>
      <c r="DC1511" s="74"/>
      <c r="DD1511" s="74"/>
      <c r="DE1511" s="74"/>
      <c r="DF1511" s="74"/>
      <c r="DG1511" s="74"/>
      <c r="DH1511" s="74"/>
      <c r="DI1511" s="74"/>
      <c r="DJ1511" s="74"/>
      <c r="DK1511" s="74"/>
      <c r="DL1511" s="74"/>
      <c r="DM1511" s="74"/>
      <c r="DN1511" s="74"/>
      <c r="DO1511" s="74"/>
      <c r="DP1511" s="74"/>
      <c r="DQ1511" s="74"/>
      <c r="DR1511" s="74"/>
      <c r="DS1511" s="74"/>
      <c r="DT1511" s="74"/>
      <c r="DU1511" s="74"/>
      <c r="DV1511" s="74"/>
      <c r="DW1511" s="74"/>
      <c r="DX1511" s="74"/>
      <c r="DY1511" s="74"/>
      <c r="DZ1511" s="74"/>
      <c r="EA1511" s="74"/>
      <c r="EB1511" s="74"/>
      <c r="EC1511" s="74"/>
      <c r="ED1511" s="74"/>
      <c r="EE1511" s="74"/>
      <c r="EF1511" s="74"/>
      <c r="EG1511" s="74"/>
      <c r="EH1511" s="74"/>
      <c r="EI1511" s="74"/>
      <c r="EJ1511" s="74"/>
      <c r="EK1511" s="74"/>
      <c r="EL1511" s="74"/>
      <c r="EM1511" s="74"/>
      <c r="EN1511" s="74"/>
      <c r="EO1511" s="74"/>
      <c r="EP1511" s="74"/>
      <c r="EQ1511" s="74"/>
      <c r="ER1511" s="74"/>
      <c r="ES1511" s="74"/>
      <c r="ET1511" s="74"/>
      <c r="EU1511" s="74"/>
      <c r="EV1511" s="74"/>
      <c r="EW1511" s="74"/>
      <c r="EX1511" s="74"/>
      <c r="EY1511" s="74"/>
      <c r="EZ1511" s="74"/>
      <c r="FA1511" s="74"/>
    </row>
    <row r="1512" spans="1:157" ht="15.75">
      <c r="B1512" s="299" t="s">
        <v>1678</v>
      </c>
      <c r="C1512" s="300" t="s">
        <v>1760</v>
      </c>
      <c r="D1512" s="276" t="s">
        <v>1214</v>
      </c>
      <c r="E1512" s="277" t="s">
        <v>21</v>
      </c>
      <c r="F1512" s="278"/>
      <c r="G1512" s="279"/>
      <c r="H1512" s="178">
        <f>SUM(H1513:H1515)</f>
        <v>0.38629999999999998</v>
      </c>
    </row>
    <row r="1513" spans="1:157" ht="30">
      <c r="B1513" s="291" t="s">
        <v>2603</v>
      </c>
      <c r="C1513" s="292" t="s">
        <v>1247</v>
      </c>
      <c r="D1513" s="95" t="s">
        <v>1246</v>
      </c>
      <c r="E1513" s="261" t="s">
        <v>261</v>
      </c>
      <c r="F1513" s="223">
        <v>0.01</v>
      </c>
      <c r="G1513" s="95">
        <v>12.91</v>
      </c>
      <c r="H1513" s="268">
        <f>F1513*G1513</f>
        <v>0.12909999999999999</v>
      </c>
    </row>
    <row r="1514" spans="1:157" ht="30">
      <c r="B1514" s="291" t="s">
        <v>2604</v>
      </c>
      <c r="C1514" s="292" t="s">
        <v>745</v>
      </c>
      <c r="D1514" s="95" t="s">
        <v>266</v>
      </c>
      <c r="E1514" s="261" t="s">
        <v>261</v>
      </c>
      <c r="F1514" s="223">
        <v>0.01</v>
      </c>
      <c r="G1514" s="95">
        <v>15.72</v>
      </c>
      <c r="H1514" s="268">
        <f>F1514*G1514</f>
        <v>0.15720000000000001</v>
      </c>
    </row>
    <row r="1515" spans="1:157" ht="30.75" thickBot="1">
      <c r="B1515" s="291" t="s">
        <v>2605</v>
      </c>
      <c r="C1515" s="293" t="s">
        <v>1412</v>
      </c>
      <c r="D1515" s="121" t="s">
        <v>1413</v>
      </c>
      <c r="E1515" s="265" t="s">
        <v>21</v>
      </c>
      <c r="F1515" s="224">
        <v>1</v>
      </c>
      <c r="G1515" s="121">
        <v>0.1</v>
      </c>
      <c r="H1515" s="269">
        <f>F1515*G1515</f>
        <v>0.1</v>
      </c>
    </row>
    <row r="1516" spans="1:157" s="172" customFormat="1" ht="15.75" thickBot="1">
      <c r="A1516" s="165"/>
      <c r="B1516" s="198"/>
      <c r="C1516" s="172" t="s">
        <v>907</v>
      </c>
      <c r="E1516" s="198"/>
      <c r="I1516" s="74"/>
      <c r="J1516" s="74"/>
      <c r="K1516" s="74"/>
      <c r="L1516" s="74"/>
      <c r="M1516" s="74"/>
      <c r="N1516" s="74"/>
      <c r="O1516" s="74"/>
      <c r="P1516" s="74"/>
      <c r="Q1516" s="74"/>
      <c r="R1516" s="74"/>
      <c r="S1516" s="74"/>
      <c r="T1516" s="74"/>
      <c r="U1516" s="74"/>
      <c r="V1516" s="74"/>
      <c r="W1516" s="74"/>
      <c r="X1516" s="74"/>
      <c r="Y1516" s="74"/>
      <c r="Z1516" s="74"/>
      <c r="AA1516" s="74"/>
      <c r="AB1516" s="74"/>
      <c r="AC1516" s="74"/>
      <c r="AD1516" s="74"/>
      <c r="AE1516" s="74"/>
      <c r="AF1516" s="74"/>
      <c r="AG1516" s="74"/>
      <c r="AH1516" s="74"/>
      <c r="AI1516" s="74"/>
      <c r="AJ1516" s="74"/>
      <c r="AK1516" s="74"/>
      <c r="AL1516" s="74"/>
      <c r="AM1516" s="74"/>
      <c r="AN1516" s="74"/>
      <c r="AO1516" s="74"/>
      <c r="AP1516" s="74"/>
      <c r="AQ1516" s="74"/>
      <c r="AR1516" s="74"/>
      <c r="AS1516" s="74"/>
      <c r="AT1516" s="74"/>
      <c r="AU1516" s="74"/>
      <c r="AV1516" s="74"/>
      <c r="AW1516" s="74"/>
      <c r="AX1516" s="74"/>
      <c r="AY1516" s="74"/>
      <c r="AZ1516" s="74"/>
      <c r="BA1516" s="74"/>
      <c r="BB1516" s="74"/>
      <c r="BC1516" s="74"/>
      <c r="BD1516" s="74"/>
      <c r="BE1516" s="74"/>
      <c r="BF1516" s="74"/>
      <c r="BG1516" s="74"/>
      <c r="BH1516" s="74"/>
      <c r="BI1516" s="74"/>
      <c r="BJ1516" s="74"/>
      <c r="BK1516" s="74"/>
      <c r="BL1516" s="74"/>
      <c r="BM1516" s="74"/>
      <c r="BN1516" s="74"/>
      <c r="BO1516" s="74"/>
      <c r="BP1516" s="74"/>
      <c r="BQ1516" s="74"/>
      <c r="BR1516" s="74"/>
      <c r="BS1516" s="74"/>
      <c r="BT1516" s="74"/>
      <c r="BU1516" s="74"/>
      <c r="BV1516" s="74"/>
      <c r="BW1516" s="74"/>
      <c r="BX1516" s="74"/>
      <c r="BY1516" s="74"/>
      <c r="BZ1516" s="74"/>
      <c r="CA1516" s="74"/>
      <c r="CB1516" s="74"/>
      <c r="CC1516" s="74"/>
      <c r="CD1516" s="74"/>
      <c r="CE1516" s="74"/>
      <c r="CF1516" s="74"/>
      <c r="CG1516" s="74"/>
      <c r="CH1516" s="74"/>
      <c r="CI1516" s="74"/>
      <c r="CJ1516" s="74"/>
      <c r="CK1516" s="74"/>
      <c r="CL1516" s="74"/>
      <c r="CM1516" s="74"/>
      <c r="CN1516" s="74"/>
      <c r="CO1516" s="74"/>
      <c r="CP1516" s="74"/>
      <c r="CQ1516" s="74"/>
      <c r="CR1516" s="74"/>
      <c r="CS1516" s="74"/>
      <c r="CT1516" s="74"/>
      <c r="CU1516" s="74"/>
      <c r="CV1516" s="74"/>
      <c r="CW1516" s="74"/>
      <c r="CX1516" s="74"/>
      <c r="CY1516" s="74"/>
      <c r="CZ1516" s="74"/>
      <c r="DA1516" s="74"/>
      <c r="DB1516" s="74"/>
      <c r="DC1516" s="74"/>
      <c r="DD1516" s="74"/>
      <c r="DE1516" s="74"/>
      <c r="DF1516" s="74"/>
      <c r="DG1516" s="74"/>
      <c r="DH1516" s="74"/>
      <c r="DI1516" s="74"/>
      <c r="DJ1516" s="74"/>
      <c r="DK1516" s="74"/>
      <c r="DL1516" s="74"/>
      <c r="DM1516" s="74"/>
      <c r="DN1516" s="74"/>
      <c r="DO1516" s="74"/>
      <c r="DP1516" s="74"/>
      <c r="DQ1516" s="74"/>
      <c r="DR1516" s="74"/>
      <c r="DS1516" s="74"/>
      <c r="DT1516" s="74"/>
      <c r="DU1516" s="74"/>
      <c r="DV1516" s="74"/>
      <c r="DW1516" s="74"/>
      <c r="DX1516" s="74"/>
      <c r="DY1516" s="74"/>
      <c r="DZ1516" s="74"/>
      <c r="EA1516" s="74"/>
      <c r="EB1516" s="74"/>
      <c r="EC1516" s="74"/>
      <c r="ED1516" s="74"/>
      <c r="EE1516" s="74"/>
      <c r="EF1516" s="74"/>
      <c r="EG1516" s="74"/>
      <c r="EH1516" s="74"/>
      <c r="EI1516" s="74"/>
      <c r="EJ1516" s="74"/>
      <c r="EK1516" s="74"/>
      <c r="EL1516" s="74"/>
      <c r="EM1516" s="74"/>
      <c r="EN1516" s="74"/>
      <c r="EO1516" s="74"/>
      <c r="EP1516" s="74"/>
      <c r="EQ1516" s="74"/>
      <c r="ER1516" s="74"/>
      <c r="ES1516" s="74"/>
      <c r="ET1516" s="74"/>
      <c r="EU1516" s="74"/>
      <c r="EV1516" s="74"/>
      <c r="EW1516" s="74"/>
      <c r="EX1516" s="74"/>
      <c r="EY1516" s="74"/>
      <c r="EZ1516" s="74"/>
      <c r="FA1516" s="74"/>
    </row>
    <row r="1517" spans="1:157" ht="15.75">
      <c r="B1517" s="299" t="s">
        <v>1679</v>
      </c>
      <c r="C1517" s="300" t="s">
        <v>1761</v>
      </c>
      <c r="D1517" s="276" t="s">
        <v>1215</v>
      </c>
      <c r="E1517" s="277" t="s">
        <v>21</v>
      </c>
      <c r="F1517" s="278"/>
      <c r="G1517" s="279"/>
      <c r="H1517" s="178">
        <f>SUM(H1518:H1520)</f>
        <v>0.83630000000000004</v>
      </c>
    </row>
    <row r="1518" spans="1:157" ht="30">
      <c r="B1518" s="291" t="s">
        <v>2556</v>
      </c>
      <c r="C1518" s="292" t="s">
        <v>1247</v>
      </c>
      <c r="D1518" s="95" t="s">
        <v>1246</v>
      </c>
      <c r="E1518" s="261" t="s">
        <v>261</v>
      </c>
      <c r="F1518" s="223">
        <v>0.01</v>
      </c>
      <c r="G1518" s="95">
        <v>12.91</v>
      </c>
      <c r="H1518" s="268">
        <f>F1518*G1518</f>
        <v>0.12909999999999999</v>
      </c>
    </row>
    <row r="1519" spans="1:157" ht="30">
      <c r="B1519" s="291" t="s">
        <v>2628</v>
      </c>
      <c r="C1519" s="292" t="s">
        <v>745</v>
      </c>
      <c r="D1519" s="95" t="s">
        <v>266</v>
      </c>
      <c r="E1519" s="261" t="s">
        <v>261</v>
      </c>
      <c r="F1519" s="223">
        <v>0.01</v>
      </c>
      <c r="G1519" s="95">
        <v>15.72</v>
      </c>
      <c r="H1519" s="268">
        <f>F1519*G1519</f>
        <v>0.15720000000000001</v>
      </c>
    </row>
    <row r="1520" spans="1:157" ht="30.75" thickBot="1">
      <c r="B1520" s="291" t="s">
        <v>2629</v>
      </c>
      <c r="C1520" s="293" t="s">
        <v>1414</v>
      </c>
      <c r="D1520" s="121" t="s">
        <v>1415</v>
      </c>
      <c r="E1520" s="265" t="s">
        <v>21</v>
      </c>
      <c r="F1520" s="224">
        <v>1</v>
      </c>
      <c r="G1520" s="121">
        <v>0.55000000000000004</v>
      </c>
      <c r="H1520" s="269">
        <f>F1520*G1520</f>
        <v>0.55000000000000004</v>
      </c>
    </row>
    <row r="1521" spans="1:157" s="172" customFormat="1" ht="15.75" thickBot="1">
      <c r="A1521" s="165"/>
      <c r="B1521" s="198"/>
      <c r="C1521" s="172" t="s">
        <v>907</v>
      </c>
      <c r="E1521" s="198"/>
      <c r="I1521" s="74"/>
      <c r="J1521" s="74"/>
      <c r="K1521" s="74"/>
      <c r="L1521" s="74"/>
      <c r="M1521" s="74"/>
      <c r="N1521" s="74"/>
      <c r="O1521" s="74"/>
      <c r="P1521" s="74"/>
      <c r="Q1521" s="74"/>
      <c r="R1521" s="74"/>
      <c r="S1521" s="74"/>
      <c r="T1521" s="74"/>
      <c r="U1521" s="74"/>
      <c r="V1521" s="74"/>
      <c r="W1521" s="74"/>
      <c r="X1521" s="74"/>
      <c r="Y1521" s="74"/>
      <c r="Z1521" s="74"/>
      <c r="AA1521" s="74"/>
      <c r="AB1521" s="74"/>
      <c r="AC1521" s="74"/>
      <c r="AD1521" s="74"/>
      <c r="AE1521" s="74"/>
      <c r="AF1521" s="74"/>
      <c r="AG1521" s="74"/>
      <c r="AH1521" s="74"/>
      <c r="AI1521" s="74"/>
      <c r="AJ1521" s="74"/>
      <c r="AK1521" s="74"/>
      <c r="AL1521" s="74"/>
      <c r="AM1521" s="74"/>
      <c r="AN1521" s="74"/>
      <c r="AO1521" s="74"/>
      <c r="AP1521" s="74"/>
      <c r="AQ1521" s="74"/>
      <c r="AR1521" s="74"/>
      <c r="AS1521" s="74"/>
      <c r="AT1521" s="74"/>
      <c r="AU1521" s="74"/>
      <c r="AV1521" s="74"/>
      <c r="AW1521" s="74"/>
      <c r="AX1521" s="74"/>
      <c r="AY1521" s="74"/>
      <c r="AZ1521" s="74"/>
      <c r="BA1521" s="74"/>
      <c r="BB1521" s="74"/>
      <c r="BC1521" s="74"/>
      <c r="BD1521" s="74"/>
      <c r="BE1521" s="74"/>
      <c r="BF1521" s="74"/>
      <c r="BG1521" s="74"/>
      <c r="BH1521" s="74"/>
      <c r="BI1521" s="74"/>
      <c r="BJ1521" s="74"/>
      <c r="BK1521" s="74"/>
      <c r="BL1521" s="74"/>
      <c r="BM1521" s="74"/>
      <c r="BN1521" s="74"/>
      <c r="BO1521" s="74"/>
      <c r="BP1521" s="74"/>
      <c r="BQ1521" s="74"/>
      <c r="BR1521" s="74"/>
      <c r="BS1521" s="74"/>
      <c r="BT1521" s="74"/>
      <c r="BU1521" s="74"/>
      <c r="BV1521" s="74"/>
      <c r="BW1521" s="74"/>
      <c r="BX1521" s="74"/>
      <c r="BY1521" s="74"/>
      <c r="BZ1521" s="74"/>
      <c r="CA1521" s="74"/>
      <c r="CB1521" s="74"/>
      <c r="CC1521" s="74"/>
      <c r="CD1521" s="74"/>
      <c r="CE1521" s="74"/>
      <c r="CF1521" s="74"/>
      <c r="CG1521" s="74"/>
      <c r="CH1521" s="74"/>
      <c r="CI1521" s="74"/>
      <c r="CJ1521" s="74"/>
      <c r="CK1521" s="74"/>
      <c r="CL1521" s="74"/>
      <c r="CM1521" s="74"/>
      <c r="CN1521" s="74"/>
      <c r="CO1521" s="74"/>
      <c r="CP1521" s="74"/>
      <c r="CQ1521" s="74"/>
      <c r="CR1521" s="74"/>
      <c r="CS1521" s="74"/>
      <c r="CT1521" s="74"/>
      <c r="CU1521" s="74"/>
      <c r="CV1521" s="74"/>
      <c r="CW1521" s="74"/>
      <c r="CX1521" s="74"/>
      <c r="CY1521" s="74"/>
      <c r="CZ1521" s="74"/>
      <c r="DA1521" s="74"/>
      <c r="DB1521" s="74"/>
      <c r="DC1521" s="74"/>
      <c r="DD1521" s="74"/>
      <c r="DE1521" s="74"/>
      <c r="DF1521" s="74"/>
      <c r="DG1521" s="74"/>
      <c r="DH1521" s="74"/>
      <c r="DI1521" s="74"/>
      <c r="DJ1521" s="74"/>
      <c r="DK1521" s="74"/>
      <c r="DL1521" s="74"/>
      <c r="DM1521" s="74"/>
      <c r="DN1521" s="74"/>
      <c r="DO1521" s="74"/>
      <c r="DP1521" s="74"/>
      <c r="DQ1521" s="74"/>
      <c r="DR1521" s="74"/>
      <c r="DS1521" s="74"/>
      <c r="DT1521" s="74"/>
      <c r="DU1521" s="74"/>
      <c r="DV1521" s="74"/>
      <c r="DW1521" s="74"/>
      <c r="DX1521" s="74"/>
      <c r="DY1521" s="74"/>
      <c r="DZ1521" s="74"/>
      <c r="EA1521" s="74"/>
      <c r="EB1521" s="74"/>
      <c r="EC1521" s="74"/>
      <c r="ED1521" s="74"/>
      <c r="EE1521" s="74"/>
      <c r="EF1521" s="74"/>
      <c r="EG1521" s="74"/>
      <c r="EH1521" s="74"/>
      <c r="EI1521" s="74"/>
      <c r="EJ1521" s="74"/>
      <c r="EK1521" s="74"/>
      <c r="EL1521" s="74"/>
      <c r="EM1521" s="74"/>
      <c r="EN1521" s="74"/>
      <c r="EO1521" s="74"/>
      <c r="EP1521" s="74"/>
      <c r="EQ1521" s="74"/>
      <c r="ER1521" s="74"/>
      <c r="ES1521" s="74"/>
      <c r="ET1521" s="74"/>
      <c r="EU1521" s="74"/>
      <c r="EV1521" s="74"/>
      <c r="EW1521" s="74"/>
      <c r="EX1521" s="74"/>
      <c r="EY1521" s="74"/>
      <c r="EZ1521" s="74"/>
      <c r="FA1521" s="74"/>
    </row>
    <row r="1522" spans="1:157" ht="31.5">
      <c r="B1522" s="299" t="s">
        <v>1680</v>
      </c>
      <c r="C1522" s="300" t="s">
        <v>1724</v>
      </c>
      <c r="D1522" s="276" t="s">
        <v>1216</v>
      </c>
      <c r="E1522" s="277" t="s">
        <v>21</v>
      </c>
      <c r="F1522" s="278"/>
      <c r="G1522" s="279"/>
      <c r="H1522" s="178">
        <f>SUM(H1523)</f>
        <v>30.983999999999998</v>
      </c>
    </row>
    <row r="1523" spans="1:157" ht="30.75" thickBot="1">
      <c r="B1523" s="291" t="s">
        <v>2630</v>
      </c>
      <c r="C1523" s="293" t="s">
        <v>259</v>
      </c>
      <c r="D1523" s="121" t="s">
        <v>260</v>
      </c>
      <c r="E1523" s="265" t="s">
        <v>261</v>
      </c>
      <c r="F1523" s="224">
        <v>2.4</v>
      </c>
      <c r="G1523" s="121">
        <v>12.91</v>
      </c>
      <c r="H1523" s="269">
        <f>F1523*G1523</f>
        <v>30.983999999999998</v>
      </c>
    </row>
    <row r="1524" spans="1:157" s="172" customFormat="1" ht="15.75" thickBot="1">
      <c r="A1524" s="165"/>
      <c r="B1524" s="198"/>
      <c r="C1524" s="172" t="s">
        <v>907</v>
      </c>
      <c r="E1524" s="198"/>
      <c r="I1524" s="74"/>
      <c r="J1524" s="74"/>
      <c r="K1524" s="74"/>
      <c r="L1524" s="74"/>
      <c r="M1524" s="74"/>
      <c r="N1524" s="74"/>
      <c r="O1524" s="74"/>
      <c r="P1524" s="74"/>
      <c r="Q1524" s="74"/>
      <c r="R1524" s="74"/>
      <c r="S1524" s="74"/>
      <c r="T1524" s="74"/>
      <c r="U1524" s="74"/>
      <c r="V1524" s="74"/>
      <c r="W1524" s="74"/>
      <c r="X1524" s="74"/>
      <c r="Y1524" s="74"/>
      <c r="Z1524" s="74"/>
      <c r="AA1524" s="74"/>
      <c r="AB1524" s="74"/>
      <c r="AC1524" s="74"/>
      <c r="AD1524" s="74"/>
      <c r="AE1524" s="74"/>
      <c r="AF1524" s="74"/>
      <c r="AG1524" s="74"/>
      <c r="AH1524" s="74"/>
      <c r="AI1524" s="74"/>
      <c r="AJ1524" s="74"/>
      <c r="AK1524" s="74"/>
      <c r="AL1524" s="74"/>
      <c r="AM1524" s="74"/>
      <c r="AN1524" s="74"/>
      <c r="AO1524" s="74"/>
      <c r="AP1524" s="74"/>
      <c r="AQ1524" s="74"/>
      <c r="AR1524" s="74"/>
      <c r="AS1524" s="74"/>
      <c r="AT1524" s="74"/>
      <c r="AU1524" s="74"/>
      <c r="AV1524" s="74"/>
      <c r="AW1524" s="74"/>
      <c r="AX1524" s="74"/>
      <c r="AY1524" s="74"/>
      <c r="AZ1524" s="74"/>
      <c r="BA1524" s="74"/>
      <c r="BB1524" s="74"/>
      <c r="BC1524" s="74"/>
      <c r="BD1524" s="74"/>
      <c r="BE1524" s="74"/>
      <c r="BF1524" s="74"/>
      <c r="BG1524" s="74"/>
      <c r="BH1524" s="74"/>
      <c r="BI1524" s="74"/>
      <c r="BJ1524" s="74"/>
      <c r="BK1524" s="74"/>
      <c r="BL1524" s="74"/>
      <c r="BM1524" s="74"/>
      <c r="BN1524" s="74"/>
      <c r="BO1524" s="74"/>
      <c r="BP1524" s="74"/>
      <c r="BQ1524" s="74"/>
      <c r="BR1524" s="74"/>
      <c r="BS1524" s="74"/>
      <c r="BT1524" s="74"/>
      <c r="BU1524" s="74"/>
      <c r="BV1524" s="74"/>
      <c r="BW1524" s="74"/>
      <c r="BX1524" s="74"/>
      <c r="BY1524" s="74"/>
      <c r="BZ1524" s="74"/>
      <c r="CA1524" s="74"/>
      <c r="CB1524" s="74"/>
      <c r="CC1524" s="74"/>
      <c r="CD1524" s="74"/>
      <c r="CE1524" s="74"/>
      <c r="CF1524" s="74"/>
      <c r="CG1524" s="74"/>
      <c r="CH1524" s="74"/>
      <c r="CI1524" s="74"/>
      <c r="CJ1524" s="74"/>
      <c r="CK1524" s="74"/>
      <c r="CL1524" s="74"/>
      <c r="CM1524" s="74"/>
      <c r="CN1524" s="74"/>
      <c r="CO1524" s="74"/>
      <c r="CP1524" s="74"/>
      <c r="CQ1524" s="74"/>
      <c r="CR1524" s="74"/>
      <c r="CS1524" s="74"/>
      <c r="CT1524" s="74"/>
      <c r="CU1524" s="74"/>
      <c r="CV1524" s="74"/>
      <c r="CW1524" s="74"/>
      <c r="CX1524" s="74"/>
      <c r="CY1524" s="74"/>
      <c r="CZ1524" s="74"/>
      <c r="DA1524" s="74"/>
      <c r="DB1524" s="74"/>
      <c r="DC1524" s="74"/>
      <c r="DD1524" s="74"/>
      <c r="DE1524" s="74"/>
      <c r="DF1524" s="74"/>
      <c r="DG1524" s="74"/>
      <c r="DH1524" s="74"/>
      <c r="DI1524" s="74"/>
      <c r="DJ1524" s="74"/>
      <c r="DK1524" s="74"/>
      <c r="DL1524" s="74"/>
      <c r="DM1524" s="74"/>
      <c r="DN1524" s="74"/>
      <c r="DO1524" s="74"/>
      <c r="DP1524" s="74"/>
      <c r="DQ1524" s="74"/>
      <c r="DR1524" s="74"/>
      <c r="DS1524" s="74"/>
      <c r="DT1524" s="74"/>
      <c r="DU1524" s="74"/>
      <c r="DV1524" s="74"/>
      <c r="DW1524" s="74"/>
      <c r="DX1524" s="74"/>
      <c r="DY1524" s="74"/>
      <c r="DZ1524" s="74"/>
      <c r="EA1524" s="74"/>
      <c r="EB1524" s="74"/>
      <c r="EC1524" s="74"/>
      <c r="ED1524" s="74"/>
      <c r="EE1524" s="74"/>
      <c r="EF1524" s="74"/>
      <c r="EG1524" s="74"/>
      <c r="EH1524" s="74"/>
      <c r="EI1524" s="74"/>
      <c r="EJ1524" s="74"/>
      <c r="EK1524" s="74"/>
      <c r="EL1524" s="74"/>
      <c r="EM1524" s="74"/>
      <c r="EN1524" s="74"/>
      <c r="EO1524" s="74"/>
      <c r="EP1524" s="74"/>
      <c r="EQ1524" s="74"/>
      <c r="ER1524" s="74"/>
      <c r="ES1524" s="74"/>
      <c r="ET1524" s="74"/>
      <c r="EU1524" s="74"/>
      <c r="EV1524" s="74"/>
      <c r="EW1524" s="74"/>
      <c r="EX1524" s="74"/>
      <c r="EY1524" s="74"/>
      <c r="EZ1524" s="74"/>
      <c r="FA1524" s="74"/>
    </row>
    <row r="1525" spans="1:157" ht="15.75">
      <c r="B1525" s="299" t="s">
        <v>1681</v>
      </c>
      <c r="C1525" s="300" t="s">
        <v>1725</v>
      </c>
      <c r="D1525" s="276" t="s">
        <v>1217</v>
      </c>
      <c r="E1525" s="277" t="s">
        <v>21</v>
      </c>
      <c r="F1525" s="278"/>
      <c r="G1525" s="279"/>
      <c r="H1525" s="178">
        <f>SUM(H1526:H1530)</f>
        <v>18.11956</v>
      </c>
    </row>
    <row r="1526" spans="1:157" ht="45">
      <c r="B1526" s="291" t="s">
        <v>2631</v>
      </c>
      <c r="C1526" s="292" t="s">
        <v>1338</v>
      </c>
      <c r="D1526" s="95" t="s">
        <v>1339</v>
      </c>
      <c r="E1526" s="261" t="s">
        <v>258</v>
      </c>
      <c r="F1526" s="223">
        <v>6.0000000000000001E-3</v>
      </c>
      <c r="G1526" s="95">
        <v>138.87</v>
      </c>
      <c r="H1526" s="268">
        <f>F1526*G1526</f>
        <v>0.83322000000000007</v>
      </c>
    </row>
    <row r="1527" spans="1:157" ht="45">
      <c r="B1527" s="291" t="s">
        <v>2632</v>
      </c>
      <c r="C1527" s="292" t="s">
        <v>1340</v>
      </c>
      <c r="D1527" s="95" t="s">
        <v>1341</v>
      </c>
      <c r="E1527" s="261" t="s">
        <v>347</v>
      </c>
      <c r="F1527" s="223">
        <v>3.0000000000000001E-3</v>
      </c>
      <c r="G1527" s="95">
        <v>44.13</v>
      </c>
      <c r="H1527" s="268">
        <f>F1527*G1527</f>
        <v>0.13239000000000001</v>
      </c>
    </row>
    <row r="1528" spans="1:157" ht="30">
      <c r="B1528" s="291" t="s">
        <v>2633</v>
      </c>
      <c r="C1528" s="292" t="s">
        <v>259</v>
      </c>
      <c r="D1528" s="95" t="s">
        <v>260</v>
      </c>
      <c r="E1528" s="261" t="s">
        <v>261</v>
      </c>
      <c r="F1528" s="223">
        <v>1.1870000000000001</v>
      </c>
      <c r="G1528" s="95">
        <v>12.91</v>
      </c>
      <c r="H1528" s="268">
        <f>F1528*G1528</f>
        <v>15.324170000000001</v>
      </c>
    </row>
    <row r="1529" spans="1:157" ht="30">
      <c r="B1529" s="291" t="s">
        <v>2634</v>
      </c>
      <c r="C1529" s="292" t="s">
        <v>348</v>
      </c>
      <c r="D1529" s="95" t="s">
        <v>349</v>
      </c>
      <c r="E1529" s="261" t="s">
        <v>258</v>
      </c>
      <c r="F1529" s="223">
        <v>0.27400000000000002</v>
      </c>
      <c r="G1529" s="95">
        <v>5.51</v>
      </c>
      <c r="H1529" s="268">
        <f>F1529*G1529</f>
        <v>1.5097400000000001</v>
      </c>
    </row>
    <row r="1530" spans="1:157" ht="30.75" thickBot="1">
      <c r="B1530" s="291" t="s">
        <v>2635</v>
      </c>
      <c r="C1530" s="293" t="s">
        <v>350</v>
      </c>
      <c r="D1530" s="121" t="s">
        <v>351</v>
      </c>
      <c r="E1530" s="265" t="s">
        <v>347</v>
      </c>
      <c r="F1530" s="224">
        <v>0.254</v>
      </c>
      <c r="G1530" s="121">
        <v>1.26</v>
      </c>
      <c r="H1530" s="269">
        <f>F1530*G1530</f>
        <v>0.32003999999999999</v>
      </c>
    </row>
    <row r="1531" spans="1:157" s="172" customFormat="1" ht="15.75" thickBot="1">
      <c r="A1531" s="165"/>
      <c r="B1531" s="304"/>
      <c r="C1531" s="305" t="s">
        <v>907</v>
      </c>
      <c r="D1531" s="168"/>
      <c r="E1531" s="197"/>
      <c r="F1531" s="266"/>
      <c r="G1531" s="168"/>
      <c r="H1531" s="197"/>
      <c r="I1531" s="74"/>
      <c r="J1531" s="74"/>
      <c r="K1531" s="74"/>
      <c r="L1531" s="74"/>
      <c r="M1531" s="74"/>
      <c r="N1531" s="74"/>
      <c r="O1531" s="74"/>
      <c r="P1531" s="74"/>
      <c r="Q1531" s="74"/>
      <c r="R1531" s="74"/>
      <c r="S1531" s="74"/>
      <c r="T1531" s="74"/>
      <c r="U1531" s="74"/>
      <c r="V1531" s="74"/>
      <c r="W1531" s="74"/>
      <c r="X1531" s="74"/>
      <c r="Y1531" s="74"/>
      <c r="Z1531" s="74"/>
      <c r="AA1531" s="74"/>
      <c r="AB1531" s="74"/>
      <c r="AC1531" s="74"/>
      <c r="AD1531" s="74"/>
      <c r="AE1531" s="74"/>
      <c r="AF1531" s="74"/>
      <c r="AG1531" s="74"/>
      <c r="AH1531" s="74"/>
      <c r="AI1531" s="74"/>
      <c r="AJ1531" s="74"/>
      <c r="AK1531" s="74"/>
      <c r="AL1531" s="74"/>
      <c r="AM1531" s="74"/>
      <c r="AN1531" s="74"/>
      <c r="AO1531" s="74"/>
      <c r="AP1531" s="74"/>
      <c r="AQ1531" s="74"/>
      <c r="AR1531" s="74"/>
      <c r="AS1531" s="74"/>
      <c r="AT1531" s="74"/>
      <c r="AU1531" s="74"/>
      <c r="AV1531" s="74"/>
      <c r="AW1531" s="74"/>
      <c r="AX1531" s="74"/>
      <c r="AY1531" s="74"/>
      <c r="AZ1531" s="74"/>
      <c r="BA1531" s="74"/>
      <c r="BB1531" s="74"/>
      <c r="BC1531" s="74"/>
      <c r="BD1531" s="74"/>
      <c r="BE1531" s="74"/>
      <c r="BF1531" s="74"/>
      <c r="BG1531" s="74"/>
      <c r="BH1531" s="74"/>
      <c r="BI1531" s="74"/>
      <c r="BJ1531" s="74"/>
      <c r="BK1531" s="74"/>
      <c r="BL1531" s="74"/>
      <c r="BM1531" s="74"/>
      <c r="BN1531" s="74"/>
      <c r="BO1531" s="74"/>
      <c r="BP1531" s="74"/>
      <c r="BQ1531" s="74"/>
      <c r="BR1531" s="74"/>
      <c r="BS1531" s="74"/>
      <c r="BT1531" s="74"/>
      <c r="BU1531" s="74"/>
      <c r="BV1531" s="74"/>
      <c r="BW1531" s="74"/>
      <c r="BX1531" s="74"/>
      <c r="BY1531" s="74"/>
      <c r="BZ1531" s="74"/>
      <c r="CA1531" s="74"/>
      <c r="CB1531" s="74"/>
      <c r="CC1531" s="74"/>
      <c r="CD1531" s="74"/>
      <c r="CE1531" s="74"/>
      <c r="CF1531" s="74"/>
      <c r="CG1531" s="74"/>
      <c r="CH1531" s="74"/>
      <c r="CI1531" s="74"/>
      <c r="CJ1531" s="74"/>
      <c r="CK1531" s="74"/>
      <c r="CL1531" s="74"/>
      <c r="CM1531" s="74"/>
      <c r="CN1531" s="74"/>
      <c r="CO1531" s="74"/>
      <c r="CP1531" s="74"/>
      <c r="CQ1531" s="74"/>
      <c r="CR1531" s="74"/>
      <c r="CS1531" s="74"/>
      <c r="CT1531" s="74"/>
      <c r="CU1531" s="74"/>
      <c r="CV1531" s="74"/>
      <c r="CW1531" s="74"/>
      <c r="CX1531" s="74"/>
      <c r="CY1531" s="74"/>
      <c r="CZ1531" s="74"/>
      <c r="DA1531" s="74"/>
      <c r="DB1531" s="74"/>
      <c r="DC1531" s="74"/>
      <c r="DD1531" s="74"/>
      <c r="DE1531" s="74"/>
      <c r="DF1531" s="74"/>
      <c r="DG1531" s="74"/>
      <c r="DH1531" s="74"/>
      <c r="DI1531" s="74"/>
      <c r="DJ1531" s="74"/>
      <c r="DK1531" s="74"/>
      <c r="DL1531" s="74"/>
      <c r="DM1531" s="74"/>
      <c r="DN1531" s="74"/>
      <c r="DO1531" s="74"/>
      <c r="DP1531" s="74"/>
      <c r="DQ1531" s="74"/>
      <c r="DR1531" s="74"/>
      <c r="DS1531" s="74"/>
      <c r="DT1531" s="74"/>
      <c r="DU1531" s="74"/>
      <c r="DV1531" s="74"/>
      <c r="DW1531" s="74"/>
      <c r="DX1531" s="74"/>
      <c r="DY1531" s="74"/>
      <c r="DZ1531" s="74"/>
      <c r="EA1531" s="74"/>
      <c r="EB1531" s="74"/>
      <c r="EC1531" s="74"/>
      <c r="ED1531" s="74"/>
      <c r="EE1531" s="74"/>
      <c r="EF1531" s="74"/>
      <c r="EG1531" s="74"/>
      <c r="EH1531" s="74"/>
      <c r="EI1531" s="74"/>
      <c r="EJ1531" s="74"/>
      <c r="EK1531" s="74"/>
      <c r="EL1531" s="74"/>
      <c r="EM1531" s="74"/>
      <c r="EN1531" s="74"/>
      <c r="EO1531" s="74"/>
      <c r="EP1531" s="74"/>
      <c r="EQ1531" s="74"/>
      <c r="ER1531" s="74"/>
      <c r="ES1531" s="74"/>
      <c r="ET1531" s="74"/>
      <c r="EU1531" s="74"/>
      <c r="EV1531" s="74"/>
      <c r="EW1531" s="74"/>
      <c r="EX1531" s="74"/>
      <c r="EY1531" s="74"/>
      <c r="EZ1531" s="74"/>
      <c r="FA1531" s="74"/>
    </row>
    <row r="1532" spans="1:157" ht="16.5" thickBot="1">
      <c r="B1532" s="283" t="s">
        <v>1682</v>
      </c>
      <c r="C1532" s="284" t="s">
        <v>907</v>
      </c>
      <c r="D1532" s="285" t="s">
        <v>1218</v>
      </c>
      <c r="E1532" s="286"/>
      <c r="F1532" s="287"/>
      <c r="G1532" s="288"/>
      <c r="H1532" s="289"/>
    </row>
    <row r="1533" spans="1:157" ht="31.5">
      <c r="B1533" s="306" t="s">
        <v>1683</v>
      </c>
      <c r="C1533" s="300" t="s">
        <v>1323</v>
      </c>
      <c r="D1533" s="276" t="s">
        <v>1324</v>
      </c>
      <c r="E1533" s="277" t="s">
        <v>30</v>
      </c>
      <c r="F1533" s="278"/>
      <c r="G1533" s="279"/>
      <c r="H1533" s="178">
        <f>SUM(H1534:H1538)</f>
        <v>43.709200000000003</v>
      </c>
    </row>
    <row r="1534" spans="1:157">
      <c r="B1534" s="291" t="s">
        <v>2636</v>
      </c>
      <c r="C1534" s="292" t="s">
        <v>1247</v>
      </c>
      <c r="D1534" s="95" t="s">
        <v>1246</v>
      </c>
      <c r="E1534" s="261" t="s">
        <v>261</v>
      </c>
      <c r="F1534" s="223">
        <v>0.71</v>
      </c>
      <c r="G1534" s="95">
        <v>12.91</v>
      </c>
      <c r="H1534" s="268">
        <f>F1534*G1534</f>
        <v>9.1661000000000001</v>
      </c>
    </row>
    <row r="1535" spans="1:157">
      <c r="B1535" s="291" t="s">
        <v>2637</v>
      </c>
      <c r="C1535" s="292" t="s">
        <v>745</v>
      </c>
      <c r="D1535" s="95" t="s">
        <v>266</v>
      </c>
      <c r="E1535" s="261" t="s">
        <v>261</v>
      </c>
      <c r="F1535" s="223">
        <v>0.71</v>
      </c>
      <c r="G1535" s="95">
        <v>15.72</v>
      </c>
      <c r="H1535" s="268">
        <f>F1535*G1535</f>
        <v>11.161199999999999</v>
      </c>
    </row>
    <row r="1536" spans="1:157">
      <c r="B1536" s="291" t="s">
        <v>2638</v>
      </c>
      <c r="C1536" s="292" t="s">
        <v>1325</v>
      </c>
      <c r="D1536" s="95" t="s">
        <v>1326</v>
      </c>
      <c r="E1536" s="261" t="s">
        <v>30</v>
      </c>
      <c r="F1536" s="223">
        <v>1.03</v>
      </c>
      <c r="G1536" s="95">
        <v>19.73</v>
      </c>
      <c r="H1536" s="268">
        <f>F1536*G1536</f>
        <v>20.321899999999999</v>
      </c>
    </row>
    <row r="1537" spans="1:157" ht="30">
      <c r="B1537" s="291" t="s">
        <v>2639</v>
      </c>
      <c r="C1537" s="292" t="s">
        <v>1327</v>
      </c>
      <c r="D1537" s="95" t="s">
        <v>1328</v>
      </c>
      <c r="E1537" s="261" t="s">
        <v>21</v>
      </c>
      <c r="F1537" s="223">
        <v>0.5</v>
      </c>
      <c r="G1537" s="95">
        <v>5.2</v>
      </c>
      <c r="H1537" s="268">
        <f>F1537*G1537</f>
        <v>2.6</v>
      </c>
    </row>
    <row r="1538" spans="1:157" ht="30.75" thickBot="1">
      <c r="B1538" s="291" t="s">
        <v>2640</v>
      </c>
      <c r="C1538" s="293" t="s">
        <v>1329</v>
      </c>
      <c r="D1538" s="121" t="s">
        <v>1330</v>
      </c>
      <c r="E1538" s="265" t="s">
        <v>21</v>
      </c>
      <c r="F1538" s="224">
        <v>1</v>
      </c>
      <c r="G1538" s="121">
        <v>0.46</v>
      </c>
      <c r="H1538" s="269">
        <f>F1538*G1538</f>
        <v>0.46</v>
      </c>
    </row>
    <row r="1539" spans="1:157" s="172" customFormat="1" ht="15.75" thickBot="1">
      <c r="A1539" s="165"/>
      <c r="B1539" s="198"/>
      <c r="C1539" s="172" t="s">
        <v>907</v>
      </c>
      <c r="E1539" s="198"/>
      <c r="I1539" s="74"/>
      <c r="J1539" s="74"/>
      <c r="K1539" s="74"/>
      <c r="L1539" s="74"/>
      <c r="M1539" s="74"/>
      <c r="N1539" s="74"/>
      <c r="O1539" s="74"/>
      <c r="P1539" s="74"/>
      <c r="Q1539" s="74"/>
      <c r="R1539" s="74"/>
      <c r="S1539" s="74"/>
      <c r="T1539" s="74"/>
      <c r="U1539" s="74"/>
      <c r="V1539" s="74"/>
      <c r="W1539" s="74"/>
      <c r="X1539" s="74"/>
      <c r="Y1539" s="74"/>
      <c r="Z1539" s="74"/>
      <c r="AA1539" s="74"/>
      <c r="AB1539" s="74"/>
      <c r="AC1539" s="74"/>
      <c r="AD1539" s="74"/>
      <c r="AE1539" s="74"/>
      <c r="AF1539" s="74"/>
      <c r="AG1539" s="74"/>
      <c r="AH1539" s="74"/>
      <c r="AI1539" s="74"/>
      <c r="AJ1539" s="74"/>
      <c r="AK1539" s="74"/>
      <c r="AL1539" s="74"/>
      <c r="AM1539" s="74"/>
      <c r="AN1539" s="74"/>
      <c r="AO1539" s="74"/>
      <c r="AP1539" s="74"/>
      <c r="AQ1539" s="74"/>
      <c r="AR1539" s="74"/>
      <c r="AS1539" s="74"/>
      <c r="AT1539" s="74"/>
      <c r="AU1539" s="74"/>
      <c r="AV1539" s="74"/>
      <c r="AW1539" s="74"/>
      <c r="AX1539" s="74"/>
      <c r="AY1539" s="74"/>
      <c r="AZ1539" s="74"/>
      <c r="BA1539" s="74"/>
      <c r="BB1539" s="74"/>
      <c r="BC1539" s="74"/>
      <c r="BD1539" s="74"/>
      <c r="BE1539" s="74"/>
      <c r="BF1539" s="74"/>
      <c r="BG1539" s="74"/>
      <c r="BH1539" s="74"/>
      <c r="BI1539" s="74"/>
      <c r="BJ1539" s="74"/>
      <c r="BK1539" s="74"/>
      <c r="BL1539" s="74"/>
      <c r="BM1539" s="74"/>
      <c r="BN1539" s="74"/>
      <c r="BO1539" s="74"/>
      <c r="BP1539" s="74"/>
      <c r="BQ1539" s="74"/>
      <c r="BR1539" s="74"/>
      <c r="BS1539" s="74"/>
      <c r="BT1539" s="74"/>
      <c r="BU1539" s="74"/>
      <c r="BV1539" s="74"/>
      <c r="BW1539" s="74"/>
      <c r="BX1539" s="74"/>
      <c r="BY1539" s="74"/>
      <c r="BZ1539" s="74"/>
      <c r="CA1539" s="74"/>
      <c r="CB1539" s="74"/>
      <c r="CC1539" s="74"/>
      <c r="CD1539" s="74"/>
      <c r="CE1539" s="74"/>
      <c r="CF1539" s="74"/>
      <c r="CG1539" s="74"/>
      <c r="CH1539" s="74"/>
      <c r="CI1539" s="74"/>
      <c r="CJ1539" s="74"/>
      <c r="CK1539" s="74"/>
      <c r="CL1539" s="74"/>
      <c r="CM1539" s="74"/>
      <c r="CN1539" s="74"/>
      <c r="CO1539" s="74"/>
      <c r="CP1539" s="74"/>
      <c r="CQ1539" s="74"/>
      <c r="CR1539" s="74"/>
      <c r="CS1539" s="74"/>
      <c r="CT1539" s="74"/>
      <c r="CU1539" s="74"/>
      <c r="CV1539" s="74"/>
      <c r="CW1539" s="74"/>
      <c r="CX1539" s="74"/>
      <c r="CY1539" s="74"/>
      <c r="CZ1539" s="74"/>
      <c r="DA1539" s="74"/>
      <c r="DB1539" s="74"/>
      <c r="DC1539" s="74"/>
      <c r="DD1539" s="74"/>
      <c r="DE1539" s="74"/>
      <c r="DF1539" s="74"/>
      <c r="DG1539" s="74"/>
      <c r="DH1539" s="74"/>
      <c r="DI1539" s="74"/>
      <c r="DJ1539" s="74"/>
      <c r="DK1539" s="74"/>
      <c r="DL1539" s="74"/>
      <c r="DM1539" s="74"/>
      <c r="DN1539" s="74"/>
      <c r="DO1539" s="74"/>
      <c r="DP1539" s="74"/>
      <c r="DQ1539" s="74"/>
      <c r="DR1539" s="74"/>
      <c r="DS1539" s="74"/>
      <c r="DT1539" s="74"/>
      <c r="DU1539" s="74"/>
      <c r="DV1539" s="74"/>
      <c r="DW1539" s="74"/>
      <c r="DX1539" s="74"/>
      <c r="DY1539" s="74"/>
      <c r="DZ1539" s="74"/>
      <c r="EA1539" s="74"/>
      <c r="EB1539" s="74"/>
      <c r="EC1539" s="74"/>
      <c r="ED1539" s="74"/>
      <c r="EE1539" s="74"/>
      <c r="EF1539" s="74"/>
      <c r="EG1539" s="74"/>
      <c r="EH1539" s="74"/>
      <c r="EI1539" s="74"/>
      <c r="EJ1539" s="74"/>
      <c r="EK1539" s="74"/>
      <c r="EL1539" s="74"/>
      <c r="EM1539" s="74"/>
      <c r="EN1539" s="74"/>
      <c r="EO1539" s="74"/>
      <c r="EP1539" s="74"/>
      <c r="EQ1539" s="74"/>
      <c r="ER1539" s="74"/>
      <c r="ES1539" s="74"/>
      <c r="ET1539" s="74"/>
      <c r="EU1539" s="74"/>
      <c r="EV1539" s="74"/>
      <c r="EW1539" s="74"/>
      <c r="EX1539" s="74"/>
      <c r="EY1539" s="74"/>
      <c r="EZ1539" s="74"/>
      <c r="FA1539" s="74"/>
    </row>
    <row r="1540" spans="1:157" ht="15.75">
      <c r="B1540" s="299" t="s">
        <v>1684</v>
      </c>
      <c r="C1540" s="300" t="s">
        <v>1331</v>
      </c>
      <c r="D1540" s="276" t="s">
        <v>1219</v>
      </c>
      <c r="E1540" s="277" t="s">
        <v>30</v>
      </c>
      <c r="F1540" s="278"/>
      <c r="G1540" s="279"/>
      <c r="H1540" s="178">
        <f>SUM(H1541:H1543)</f>
        <v>36.915099999999995</v>
      </c>
    </row>
    <row r="1541" spans="1:157">
      <c r="B1541" s="291" t="s">
        <v>2642</v>
      </c>
      <c r="C1541" s="292" t="s">
        <v>1247</v>
      </c>
      <c r="D1541" s="95" t="s">
        <v>1246</v>
      </c>
      <c r="E1541" s="261" t="s">
        <v>261</v>
      </c>
      <c r="F1541" s="223">
        <v>0.31</v>
      </c>
      <c r="G1541" s="95">
        <v>12.91</v>
      </c>
      <c r="H1541" s="268">
        <f>F1541*G1541</f>
        <v>4.0021000000000004</v>
      </c>
    </row>
    <row r="1542" spans="1:157">
      <c r="B1542" s="291" t="s">
        <v>2643</v>
      </c>
      <c r="C1542" s="292" t="s">
        <v>745</v>
      </c>
      <c r="D1542" s="95" t="s">
        <v>266</v>
      </c>
      <c r="E1542" s="261" t="s">
        <v>261</v>
      </c>
      <c r="F1542" s="223">
        <v>0.31</v>
      </c>
      <c r="G1542" s="95">
        <v>15.72</v>
      </c>
      <c r="H1542" s="268">
        <f>F1542*G1542</f>
        <v>4.8731999999999998</v>
      </c>
    </row>
    <row r="1543" spans="1:157" ht="15.75" thickBot="1">
      <c r="B1543" s="291" t="s">
        <v>2644</v>
      </c>
      <c r="C1543" s="293" t="s">
        <v>1332</v>
      </c>
      <c r="D1543" s="121" t="s">
        <v>1333</v>
      </c>
      <c r="E1543" s="265" t="s">
        <v>30</v>
      </c>
      <c r="F1543" s="224">
        <v>1.02</v>
      </c>
      <c r="G1543" s="121">
        <v>27.49</v>
      </c>
      <c r="H1543" s="269">
        <f>F1543*G1543</f>
        <v>28.0398</v>
      </c>
    </row>
    <row r="1544" spans="1:157" s="172" customFormat="1" ht="15.75" thickBot="1">
      <c r="A1544" s="165"/>
      <c r="B1544" s="198"/>
      <c r="C1544" s="172" t="s">
        <v>907</v>
      </c>
      <c r="E1544" s="198"/>
      <c r="I1544" s="74"/>
      <c r="J1544" s="74"/>
      <c r="K1544" s="74"/>
      <c r="L1544" s="74"/>
      <c r="M1544" s="74"/>
      <c r="N1544" s="74"/>
      <c r="O1544" s="74"/>
      <c r="P1544" s="74"/>
      <c r="Q1544" s="74"/>
      <c r="R1544" s="74"/>
      <c r="S1544" s="74"/>
      <c r="T1544" s="74"/>
      <c r="U1544" s="74"/>
      <c r="V1544" s="74"/>
      <c r="W1544" s="74"/>
      <c r="X1544" s="74"/>
      <c r="Y1544" s="74"/>
      <c r="Z1544" s="74"/>
      <c r="AA1544" s="74"/>
      <c r="AB1544" s="74"/>
      <c r="AC1544" s="74"/>
      <c r="AD1544" s="74"/>
      <c r="AE1544" s="74"/>
      <c r="AF1544" s="74"/>
      <c r="AG1544" s="74"/>
      <c r="AH1544" s="74"/>
      <c r="AI1544" s="74"/>
      <c r="AJ1544" s="74"/>
      <c r="AK1544" s="74"/>
      <c r="AL1544" s="74"/>
      <c r="AM1544" s="74"/>
      <c r="AN1544" s="74"/>
      <c r="AO1544" s="74"/>
      <c r="AP1544" s="74"/>
      <c r="AQ1544" s="74"/>
      <c r="AR1544" s="74"/>
      <c r="AS1544" s="74"/>
      <c r="AT1544" s="74"/>
      <c r="AU1544" s="74"/>
      <c r="AV1544" s="74"/>
      <c r="AW1544" s="74"/>
      <c r="AX1544" s="74"/>
      <c r="AY1544" s="74"/>
      <c r="AZ1544" s="74"/>
      <c r="BA1544" s="74"/>
      <c r="BB1544" s="74"/>
      <c r="BC1544" s="74"/>
      <c r="BD1544" s="74"/>
      <c r="BE1544" s="74"/>
      <c r="BF1544" s="74"/>
      <c r="BG1544" s="74"/>
      <c r="BH1544" s="74"/>
      <c r="BI1544" s="74"/>
      <c r="BJ1544" s="74"/>
      <c r="BK1544" s="74"/>
      <c r="BL1544" s="74"/>
      <c r="BM1544" s="74"/>
      <c r="BN1544" s="74"/>
      <c r="BO1544" s="74"/>
      <c r="BP1544" s="74"/>
      <c r="BQ1544" s="74"/>
      <c r="BR1544" s="74"/>
      <c r="BS1544" s="74"/>
      <c r="BT1544" s="74"/>
      <c r="BU1544" s="74"/>
      <c r="BV1544" s="74"/>
      <c r="BW1544" s="74"/>
      <c r="BX1544" s="74"/>
      <c r="BY1544" s="74"/>
      <c r="BZ1544" s="74"/>
      <c r="CA1544" s="74"/>
      <c r="CB1544" s="74"/>
      <c r="CC1544" s="74"/>
      <c r="CD1544" s="74"/>
      <c r="CE1544" s="74"/>
      <c r="CF1544" s="74"/>
      <c r="CG1544" s="74"/>
      <c r="CH1544" s="74"/>
      <c r="CI1544" s="74"/>
      <c r="CJ1544" s="74"/>
      <c r="CK1544" s="74"/>
      <c r="CL1544" s="74"/>
      <c r="CM1544" s="74"/>
      <c r="CN1544" s="74"/>
      <c r="CO1544" s="74"/>
      <c r="CP1544" s="74"/>
      <c r="CQ1544" s="74"/>
      <c r="CR1544" s="74"/>
      <c r="CS1544" s="74"/>
      <c r="CT1544" s="74"/>
      <c r="CU1544" s="74"/>
      <c r="CV1544" s="74"/>
      <c r="CW1544" s="74"/>
      <c r="CX1544" s="74"/>
      <c r="CY1544" s="74"/>
      <c r="CZ1544" s="74"/>
      <c r="DA1544" s="74"/>
      <c r="DB1544" s="74"/>
      <c r="DC1544" s="74"/>
      <c r="DD1544" s="74"/>
      <c r="DE1544" s="74"/>
      <c r="DF1544" s="74"/>
      <c r="DG1544" s="74"/>
      <c r="DH1544" s="74"/>
      <c r="DI1544" s="74"/>
      <c r="DJ1544" s="74"/>
      <c r="DK1544" s="74"/>
      <c r="DL1544" s="74"/>
      <c r="DM1544" s="74"/>
      <c r="DN1544" s="74"/>
      <c r="DO1544" s="74"/>
      <c r="DP1544" s="74"/>
      <c r="DQ1544" s="74"/>
      <c r="DR1544" s="74"/>
      <c r="DS1544" s="74"/>
      <c r="DT1544" s="74"/>
      <c r="DU1544" s="74"/>
      <c r="DV1544" s="74"/>
      <c r="DW1544" s="74"/>
      <c r="DX1544" s="74"/>
      <c r="DY1544" s="74"/>
      <c r="DZ1544" s="74"/>
      <c r="EA1544" s="74"/>
      <c r="EB1544" s="74"/>
      <c r="EC1544" s="74"/>
      <c r="ED1544" s="74"/>
      <c r="EE1544" s="74"/>
      <c r="EF1544" s="74"/>
      <c r="EG1544" s="74"/>
      <c r="EH1544" s="74"/>
      <c r="EI1544" s="74"/>
      <c r="EJ1544" s="74"/>
      <c r="EK1544" s="74"/>
      <c r="EL1544" s="74"/>
      <c r="EM1544" s="74"/>
      <c r="EN1544" s="74"/>
      <c r="EO1544" s="74"/>
      <c r="EP1544" s="74"/>
      <c r="EQ1544" s="74"/>
      <c r="ER1544" s="74"/>
      <c r="ES1544" s="74"/>
      <c r="ET1544" s="74"/>
      <c r="EU1544" s="74"/>
      <c r="EV1544" s="74"/>
      <c r="EW1544" s="74"/>
      <c r="EX1544" s="74"/>
      <c r="EY1544" s="74"/>
      <c r="EZ1544" s="74"/>
      <c r="FA1544" s="74"/>
    </row>
    <row r="1545" spans="1:157" ht="15.75">
      <c r="B1545" s="299" t="s">
        <v>1685</v>
      </c>
      <c r="C1545" s="300" t="s">
        <v>1334</v>
      </c>
      <c r="D1545" s="276" t="s">
        <v>1335</v>
      </c>
      <c r="E1545" s="277" t="s">
        <v>21</v>
      </c>
      <c r="F1545" s="278"/>
      <c r="G1545" s="279"/>
      <c r="H1545" s="178">
        <f>SUM(H1546:H1548)</f>
        <v>46.582000000000008</v>
      </c>
    </row>
    <row r="1546" spans="1:157">
      <c r="B1546" s="291" t="s">
        <v>2645</v>
      </c>
      <c r="C1546" s="292" t="s">
        <v>1247</v>
      </c>
      <c r="D1546" s="95" t="s">
        <v>1246</v>
      </c>
      <c r="E1546" s="261" t="s">
        <v>261</v>
      </c>
      <c r="F1546" s="223">
        <v>0.4</v>
      </c>
      <c r="G1546" s="95">
        <v>12.91</v>
      </c>
      <c r="H1546" s="268">
        <f>F1546*G1546</f>
        <v>5.1640000000000006</v>
      </c>
    </row>
    <row r="1547" spans="1:157">
      <c r="B1547" s="291" t="s">
        <v>2646</v>
      </c>
      <c r="C1547" s="292" t="s">
        <v>745</v>
      </c>
      <c r="D1547" s="95" t="s">
        <v>266</v>
      </c>
      <c r="E1547" s="261" t="s">
        <v>261</v>
      </c>
      <c r="F1547" s="223">
        <v>0.4</v>
      </c>
      <c r="G1547" s="95">
        <v>15.72</v>
      </c>
      <c r="H1547" s="268">
        <f>F1547*G1547</f>
        <v>6.2880000000000003</v>
      </c>
    </row>
    <row r="1548" spans="1:157" ht="30.75" thickBot="1">
      <c r="B1548" s="291" t="s">
        <v>2647</v>
      </c>
      <c r="C1548" s="293" t="s">
        <v>1336</v>
      </c>
      <c r="D1548" s="121" t="s">
        <v>1337</v>
      </c>
      <c r="E1548" s="265" t="s">
        <v>21</v>
      </c>
      <c r="F1548" s="224">
        <v>1</v>
      </c>
      <c r="G1548" s="121">
        <v>35.130000000000003</v>
      </c>
      <c r="H1548" s="269">
        <f>F1548*G1548</f>
        <v>35.130000000000003</v>
      </c>
    </row>
    <row r="1549" spans="1:157" s="172" customFormat="1" ht="15.75" thickBot="1">
      <c r="A1549" s="165"/>
      <c r="B1549" s="198"/>
      <c r="C1549" s="172" t="s">
        <v>907</v>
      </c>
      <c r="E1549" s="198"/>
      <c r="I1549" s="74"/>
      <c r="J1549" s="74"/>
      <c r="K1549" s="74"/>
      <c r="L1549" s="74"/>
      <c r="M1549" s="74"/>
      <c r="N1549" s="74"/>
      <c r="O1549" s="74"/>
      <c r="P1549" s="74"/>
      <c r="Q1549" s="74"/>
      <c r="R1549" s="74"/>
      <c r="S1549" s="74"/>
      <c r="T1549" s="74"/>
      <c r="U1549" s="74"/>
      <c r="V1549" s="74"/>
      <c r="W1549" s="74"/>
      <c r="X1549" s="74"/>
      <c r="Y1549" s="74"/>
      <c r="Z1549" s="74"/>
      <c r="AA1549" s="74"/>
      <c r="AB1549" s="74"/>
      <c r="AC1549" s="74"/>
      <c r="AD1549" s="74"/>
      <c r="AE1549" s="74"/>
      <c r="AF1549" s="74"/>
      <c r="AG1549" s="74"/>
      <c r="AH1549" s="74"/>
      <c r="AI1549" s="74"/>
      <c r="AJ1549" s="74"/>
      <c r="AK1549" s="74"/>
      <c r="AL1549" s="74"/>
      <c r="AM1549" s="74"/>
      <c r="AN1549" s="74"/>
      <c r="AO1549" s="74"/>
      <c r="AP1549" s="74"/>
      <c r="AQ1549" s="74"/>
      <c r="AR1549" s="74"/>
      <c r="AS1549" s="74"/>
      <c r="AT1549" s="74"/>
      <c r="AU1549" s="74"/>
      <c r="AV1549" s="74"/>
      <c r="AW1549" s="74"/>
      <c r="AX1549" s="74"/>
      <c r="AY1549" s="74"/>
      <c r="AZ1549" s="74"/>
      <c r="BA1549" s="74"/>
      <c r="BB1549" s="74"/>
      <c r="BC1549" s="74"/>
      <c r="BD1549" s="74"/>
      <c r="BE1549" s="74"/>
      <c r="BF1549" s="74"/>
      <c r="BG1549" s="74"/>
      <c r="BH1549" s="74"/>
      <c r="BI1549" s="74"/>
      <c r="BJ1549" s="74"/>
      <c r="BK1549" s="74"/>
      <c r="BL1549" s="74"/>
      <c r="BM1549" s="74"/>
      <c r="BN1549" s="74"/>
      <c r="BO1549" s="74"/>
      <c r="BP1549" s="74"/>
      <c r="BQ1549" s="74"/>
      <c r="BR1549" s="74"/>
      <c r="BS1549" s="74"/>
      <c r="BT1549" s="74"/>
      <c r="BU1549" s="74"/>
      <c r="BV1549" s="74"/>
      <c r="BW1549" s="74"/>
      <c r="BX1549" s="74"/>
      <c r="BY1549" s="74"/>
      <c r="BZ1549" s="74"/>
      <c r="CA1549" s="74"/>
      <c r="CB1549" s="74"/>
      <c r="CC1549" s="74"/>
      <c r="CD1549" s="74"/>
      <c r="CE1549" s="74"/>
      <c r="CF1549" s="74"/>
      <c r="CG1549" s="74"/>
      <c r="CH1549" s="74"/>
      <c r="CI1549" s="74"/>
      <c r="CJ1549" s="74"/>
      <c r="CK1549" s="74"/>
      <c r="CL1549" s="74"/>
      <c r="CM1549" s="74"/>
      <c r="CN1549" s="74"/>
      <c r="CO1549" s="74"/>
      <c r="CP1549" s="74"/>
      <c r="CQ1549" s="74"/>
      <c r="CR1549" s="74"/>
      <c r="CS1549" s="74"/>
      <c r="CT1549" s="74"/>
      <c r="CU1549" s="74"/>
      <c r="CV1549" s="74"/>
      <c r="CW1549" s="74"/>
      <c r="CX1549" s="74"/>
      <c r="CY1549" s="74"/>
      <c r="CZ1549" s="74"/>
      <c r="DA1549" s="74"/>
      <c r="DB1549" s="74"/>
      <c r="DC1549" s="74"/>
      <c r="DD1549" s="74"/>
      <c r="DE1549" s="74"/>
      <c r="DF1549" s="74"/>
      <c r="DG1549" s="74"/>
      <c r="DH1549" s="74"/>
      <c r="DI1549" s="74"/>
      <c r="DJ1549" s="74"/>
      <c r="DK1549" s="74"/>
      <c r="DL1549" s="74"/>
      <c r="DM1549" s="74"/>
      <c r="DN1549" s="74"/>
      <c r="DO1549" s="74"/>
      <c r="DP1549" s="74"/>
      <c r="DQ1549" s="74"/>
      <c r="DR1549" s="74"/>
      <c r="DS1549" s="74"/>
      <c r="DT1549" s="74"/>
      <c r="DU1549" s="74"/>
      <c r="DV1549" s="74"/>
      <c r="DW1549" s="74"/>
      <c r="DX1549" s="74"/>
      <c r="DY1549" s="74"/>
      <c r="DZ1549" s="74"/>
      <c r="EA1549" s="74"/>
      <c r="EB1549" s="74"/>
      <c r="EC1549" s="74"/>
      <c r="ED1549" s="74"/>
      <c r="EE1549" s="74"/>
      <c r="EF1549" s="74"/>
      <c r="EG1549" s="74"/>
      <c r="EH1549" s="74"/>
      <c r="EI1549" s="74"/>
      <c r="EJ1549" s="74"/>
      <c r="EK1549" s="74"/>
      <c r="EL1549" s="74"/>
      <c r="EM1549" s="74"/>
      <c r="EN1549" s="74"/>
      <c r="EO1549" s="74"/>
      <c r="EP1549" s="74"/>
      <c r="EQ1549" s="74"/>
      <c r="ER1549" s="74"/>
      <c r="ES1549" s="74"/>
      <c r="ET1549" s="74"/>
      <c r="EU1549" s="74"/>
      <c r="EV1549" s="74"/>
      <c r="EW1549" s="74"/>
      <c r="EX1549" s="74"/>
      <c r="EY1549" s="74"/>
      <c r="EZ1549" s="74"/>
      <c r="FA1549" s="74"/>
    </row>
    <row r="1550" spans="1:157" ht="31.5">
      <c r="B1550" s="299" t="s">
        <v>1686</v>
      </c>
      <c r="C1550" s="300" t="s">
        <v>1724</v>
      </c>
      <c r="D1550" s="276" t="s">
        <v>1216</v>
      </c>
      <c r="E1550" s="277" t="s">
        <v>21</v>
      </c>
      <c r="F1550" s="278"/>
      <c r="G1550" s="279"/>
      <c r="H1550" s="178">
        <f>SUM(H1551)</f>
        <v>30.983999999999998</v>
      </c>
    </row>
    <row r="1551" spans="1:157" ht="15.75" thickBot="1">
      <c r="B1551" s="291" t="s">
        <v>2648</v>
      </c>
      <c r="C1551" s="293" t="s">
        <v>259</v>
      </c>
      <c r="D1551" s="121" t="s">
        <v>260</v>
      </c>
      <c r="E1551" s="265" t="s">
        <v>261</v>
      </c>
      <c r="F1551" s="224">
        <v>2.4</v>
      </c>
      <c r="G1551" s="121">
        <v>12.91</v>
      </c>
      <c r="H1551" s="269">
        <f>F1551*G1551</f>
        <v>30.983999999999998</v>
      </c>
    </row>
    <row r="1552" spans="1:157" s="172" customFormat="1" ht="15.75" thickBot="1">
      <c r="A1552" s="165"/>
      <c r="B1552" s="198"/>
      <c r="C1552" s="172" t="s">
        <v>907</v>
      </c>
      <c r="E1552" s="198"/>
      <c r="I1552" s="74"/>
      <c r="J1552" s="74"/>
      <c r="K1552" s="74"/>
      <c r="L1552" s="74"/>
      <c r="M1552" s="74"/>
      <c r="N1552" s="74"/>
      <c r="O1552" s="74"/>
      <c r="P1552" s="74"/>
      <c r="Q1552" s="74"/>
      <c r="R1552" s="74"/>
      <c r="S1552" s="74"/>
      <c r="T1552" s="74"/>
      <c r="U1552" s="74"/>
      <c r="V1552" s="74"/>
      <c r="W1552" s="74"/>
      <c r="X1552" s="74"/>
      <c r="Y1552" s="74"/>
      <c r="Z1552" s="74"/>
      <c r="AA1552" s="74"/>
      <c r="AB1552" s="74"/>
      <c r="AC1552" s="74"/>
      <c r="AD1552" s="74"/>
      <c r="AE1552" s="74"/>
      <c r="AF1552" s="74"/>
      <c r="AG1552" s="74"/>
      <c r="AH1552" s="74"/>
      <c r="AI1552" s="74"/>
      <c r="AJ1552" s="74"/>
      <c r="AK1552" s="74"/>
      <c r="AL1552" s="74"/>
      <c r="AM1552" s="74"/>
      <c r="AN1552" s="74"/>
      <c r="AO1552" s="74"/>
      <c r="AP1552" s="74"/>
      <c r="AQ1552" s="74"/>
      <c r="AR1552" s="74"/>
      <c r="AS1552" s="74"/>
      <c r="AT1552" s="74"/>
      <c r="AU1552" s="74"/>
      <c r="AV1552" s="74"/>
      <c r="AW1552" s="74"/>
      <c r="AX1552" s="74"/>
      <c r="AY1552" s="74"/>
      <c r="AZ1552" s="74"/>
      <c r="BA1552" s="74"/>
      <c r="BB1552" s="74"/>
      <c r="BC1552" s="74"/>
      <c r="BD1552" s="74"/>
      <c r="BE1552" s="74"/>
      <c r="BF1552" s="74"/>
      <c r="BG1552" s="74"/>
      <c r="BH1552" s="74"/>
      <c r="BI1552" s="74"/>
      <c r="BJ1552" s="74"/>
      <c r="BK1552" s="74"/>
      <c r="BL1552" s="74"/>
      <c r="BM1552" s="74"/>
      <c r="BN1552" s="74"/>
      <c r="BO1552" s="74"/>
      <c r="BP1552" s="74"/>
      <c r="BQ1552" s="74"/>
      <c r="BR1552" s="74"/>
      <c r="BS1552" s="74"/>
      <c r="BT1552" s="74"/>
      <c r="BU1552" s="74"/>
      <c r="BV1552" s="74"/>
      <c r="BW1552" s="74"/>
      <c r="BX1552" s="74"/>
      <c r="BY1552" s="74"/>
      <c r="BZ1552" s="74"/>
      <c r="CA1552" s="74"/>
      <c r="CB1552" s="74"/>
      <c r="CC1552" s="74"/>
      <c r="CD1552" s="74"/>
      <c r="CE1552" s="74"/>
      <c r="CF1552" s="74"/>
      <c r="CG1552" s="74"/>
      <c r="CH1552" s="74"/>
      <c r="CI1552" s="74"/>
      <c r="CJ1552" s="74"/>
      <c r="CK1552" s="74"/>
      <c r="CL1552" s="74"/>
      <c r="CM1552" s="74"/>
      <c r="CN1552" s="74"/>
      <c r="CO1552" s="74"/>
      <c r="CP1552" s="74"/>
      <c r="CQ1552" s="74"/>
      <c r="CR1552" s="74"/>
      <c r="CS1552" s="74"/>
      <c r="CT1552" s="74"/>
      <c r="CU1552" s="74"/>
      <c r="CV1552" s="74"/>
      <c r="CW1552" s="74"/>
      <c r="CX1552" s="74"/>
      <c r="CY1552" s="74"/>
      <c r="CZ1552" s="74"/>
      <c r="DA1552" s="74"/>
      <c r="DB1552" s="74"/>
      <c r="DC1552" s="74"/>
      <c r="DD1552" s="74"/>
      <c r="DE1552" s="74"/>
      <c r="DF1552" s="74"/>
      <c r="DG1552" s="74"/>
      <c r="DH1552" s="74"/>
      <c r="DI1552" s="74"/>
      <c r="DJ1552" s="74"/>
      <c r="DK1552" s="74"/>
      <c r="DL1552" s="74"/>
      <c r="DM1552" s="74"/>
      <c r="DN1552" s="74"/>
      <c r="DO1552" s="74"/>
      <c r="DP1552" s="74"/>
      <c r="DQ1552" s="74"/>
      <c r="DR1552" s="74"/>
      <c r="DS1552" s="74"/>
      <c r="DT1552" s="74"/>
      <c r="DU1552" s="74"/>
      <c r="DV1552" s="74"/>
      <c r="DW1552" s="74"/>
      <c r="DX1552" s="74"/>
      <c r="DY1552" s="74"/>
      <c r="DZ1552" s="74"/>
      <c r="EA1552" s="74"/>
      <c r="EB1552" s="74"/>
      <c r="EC1552" s="74"/>
      <c r="ED1552" s="74"/>
      <c r="EE1552" s="74"/>
      <c r="EF1552" s="74"/>
      <c r="EG1552" s="74"/>
      <c r="EH1552" s="74"/>
      <c r="EI1552" s="74"/>
      <c r="EJ1552" s="74"/>
      <c r="EK1552" s="74"/>
      <c r="EL1552" s="74"/>
      <c r="EM1552" s="74"/>
      <c r="EN1552" s="74"/>
      <c r="EO1552" s="74"/>
      <c r="EP1552" s="74"/>
      <c r="EQ1552" s="74"/>
      <c r="ER1552" s="74"/>
      <c r="ES1552" s="74"/>
      <c r="ET1552" s="74"/>
      <c r="EU1552" s="74"/>
      <c r="EV1552" s="74"/>
      <c r="EW1552" s="74"/>
      <c r="EX1552" s="74"/>
      <c r="EY1552" s="74"/>
      <c r="EZ1552" s="74"/>
      <c r="FA1552" s="74"/>
    </row>
    <row r="1553" spans="1:157" ht="15.75">
      <c r="B1553" s="299" t="s">
        <v>1687</v>
      </c>
      <c r="C1553" s="300" t="s">
        <v>1725</v>
      </c>
      <c r="D1553" s="276" t="s">
        <v>1217</v>
      </c>
      <c r="E1553" s="277" t="s">
        <v>21</v>
      </c>
      <c r="F1553" s="278"/>
      <c r="G1553" s="279"/>
      <c r="H1553" s="178">
        <f>SUM(H1554:H1558)</f>
        <v>18.11956</v>
      </c>
    </row>
    <row r="1554" spans="1:157" ht="45">
      <c r="B1554" s="291" t="s">
        <v>2649</v>
      </c>
      <c r="C1554" s="292" t="s">
        <v>1338</v>
      </c>
      <c r="D1554" s="95" t="s">
        <v>1339</v>
      </c>
      <c r="E1554" s="261" t="s">
        <v>258</v>
      </c>
      <c r="F1554" s="223">
        <v>6.0000000000000001E-3</v>
      </c>
      <c r="G1554" s="95">
        <v>138.87</v>
      </c>
      <c r="H1554" s="268">
        <f>F1554*G1554</f>
        <v>0.83322000000000007</v>
      </c>
    </row>
    <row r="1555" spans="1:157" ht="45">
      <c r="B1555" s="291" t="s">
        <v>2651</v>
      </c>
      <c r="C1555" s="292" t="s">
        <v>1340</v>
      </c>
      <c r="D1555" s="95" t="s">
        <v>1341</v>
      </c>
      <c r="E1555" s="261" t="s">
        <v>347</v>
      </c>
      <c r="F1555" s="223">
        <v>3.0000000000000001E-3</v>
      </c>
      <c r="G1555" s="95">
        <v>44.13</v>
      </c>
      <c r="H1555" s="268">
        <f>F1555*G1555</f>
        <v>0.13239000000000001</v>
      </c>
    </row>
    <row r="1556" spans="1:157">
      <c r="B1556" s="291" t="s">
        <v>2650</v>
      </c>
      <c r="C1556" s="292" t="s">
        <v>259</v>
      </c>
      <c r="D1556" s="95" t="s">
        <v>260</v>
      </c>
      <c r="E1556" s="261" t="s">
        <v>261</v>
      </c>
      <c r="F1556" s="223">
        <v>1.1870000000000001</v>
      </c>
      <c r="G1556" s="95">
        <v>12.91</v>
      </c>
      <c r="H1556" s="268">
        <f>F1556*G1556</f>
        <v>15.324170000000001</v>
      </c>
    </row>
    <row r="1557" spans="1:157" ht="30">
      <c r="B1557" s="291" t="s">
        <v>2652</v>
      </c>
      <c r="C1557" s="292" t="s">
        <v>348</v>
      </c>
      <c r="D1557" s="95" t="s">
        <v>349</v>
      </c>
      <c r="E1557" s="261" t="s">
        <v>258</v>
      </c>
      <c r="F1557" s="223">
        <v>0.27400000000000002</v>
      </c>
      <c r="G1557" s="95">
        <v>5.51</v>
      </c>
      <c r="H1557" s="268">
        <f>F1557*G1557</f>
        <v>1.5097400000000001</v>
      </c>
    </row>
    <row r="1558" spans="1:157" ht="30.75" thickBot="1">
      <c r="B1558" s="291" t="s">
        <v>2653</v>
      </c>
      <c r="C1558" s="293" t="s">
        <v>350</v>
      </c>
      <c r="D1558" s="121" t="s">
        <v>351</v>
      </c>
      <c r="E1558" s="265" t="s">
        <v>347</v>
      </c>
      <c r="F1558" s="224">
        <v>0.254</v>
      </c>
      <c r="G1558" s="121">
        <v>1.26</v>
      </c>
      <c r="H1558" s="269">
        <f>F1558*G1558</f>
        <v>0.32003999999999999</v>
      </c>
    </row>
    <row r="1559" spans="1:157" s="172" customFormat="1" ht="15.75" thickBot="1">
      <c r="A1559" s="165"/>
      <c r="B1559" s="198"/>
      <c r="C1559" s="172" t="s">
        <v>907</v>
      </c>
      <c r="E1559" s="198"/>
      <c r="I1559" s="74"/>
      <c r="J1559" s="74"/>
      <c r="K1559" s="74"/>
      <c r="L1559" s="74"/>
      <c r="M1559" s="74"/>
      <c r="N1559" s="74"/>
      <c r="O1559" s="74"/>
      <c r="P1559" s="74"/>
      <c r="Q1559" s="74"/>
      <c r="R1559" s="74"/>
      <c r="S1559" s="74"/>
      <c r="T1559" s="74"/>
      <c r="U1559" s="74"/>
      <c r="V1559" s="74"/>
      <c r="W1559" s="74"/>
      <c r="X1559" s="74"/>
      <c r="Y1559" s="74"/>
      <c r="Z1559" s="74"/>
      <c r="AA1559" s="74"/>
      <c r="AB1559" s="74"/>
      <c r="AC1559" s="74"/>
      <c r="AD1559" s="74"/>
      <c r="AE1559" s="74"/>
      <c r="AF1559" s="74"/>
      <c r="AG1559" s="74"/>
      <c r="AH1559" s="74"/>
      <c r="AI1559" s="74"/>
      <c r="AJ1559" s="74"/>
      <c r="AK1559" s="74"/>
      <c r="AL1559" s="74"/>
      <c r="AM1559" s="74"/>
      <c r="AN1559" s="74"/>
      <c r="AO1559" s="74"/>
      <c r="AP1559" s="74"/>
      <c r="AQ1559" s="74"/>
      <c r="AR1559" s="74"/>
      <c r="AS1559" s="74"/>
      <c r="AT1559" s="74"/>
      <c r="AU1559" s="74"/>
      <c r="AV1559" s="74"/>
      <c r="AW1559" s="74"/>
      <c r="AX1559" s="74"/>
      <c r="AY1559" s="74"/>
      <c r="AZ1559" s="74"/>
      <c r="BA1559" s="74"/>
      <c r="BB1559" s="74"/>
      <c r="BC1559" s="74"/>
      <c r="BD1559" s="74"/>
      <c r="BE1559" s="74"/>
      <c r="BF1559" s="74"/>
      <c r="BG1559" s="74"/>
      <c r="BH1559" s="74"/>
      <c r="BI1559" s="74"/>
      <c r="BJ1559" s="74"/>
      <c r="BK1559" s="74"/>
      <c r="BL1559" s="74"/>
      <c r="BM1559" s="74"/>
      <c r="BN1559" s="74"/>
      <c r="BO1559" s="74"/>
      <c r="BP1559" s="74"/>
      <c r="BQ1559" s="74"/>
      <c r="BR1559" s="74"/>
      <c r="BS1559" s="74"/>
      <c r="BT1559" s="74"/>
      <c r="BU1559" s="74"/>
      <c r="BV1559" s="74"/>
      <c r="BW1559" s="74"/>
      <c r="BX1559" s="74"/>
      <c r="BY1559" s="74"/>
      <c r="BZ1559" s="74"/>
      <c r="CA1559" s="74"/>
      <c r="CB1559" s="74"/>
      <c r="CC1559" s="74"/>
      <c r="CD1559" s="74"/>
      <c r="CE1559" s="74"/>
      <c r="CF1559" s="74"/>
      <c r="CG1559" s="74"/>
      <c r="CH1559" s="74"/>
      <c r="CI1559" s="74"/>
      <c r="CJ1559" s="74"/>
      <c r="CK1559" s="74"/>
      <c r="CL1559" s="74"/>
      <c r="CM1559" s="74"/>
      <c r="CN1559" s="74"/>
      <c r="CO1559" s="74"/>
      <c r="CP1559" s="74"/>
      <c r="CQ1559" s="74"/>
      <c r="CR1559" s="74"/>
      <c r="CS1559" s="74"/>
      <c r="CT1559" s="74"/>
      <c r="CU1559" s="74"/>
      <c r="CV1559" s="74"/>
      <c r="CW1559" s="74"/>
      <c r="CX1559" s="74"/>
      <c r="CY1559" s="74"/>
      <c r="CZ1559" s="74"/>
      <c r="DA1559" s="74"/>
      <c r="DB1559" s="74"/>
      <c r="DC1559" s="74"/>
      <c r="DD1559" s="74"/>
      <c r="DE1559" s="74"/>
      <c r="DF1559" s="74"/>
      <c r="DG1559" s="74"/>
      <c r="DH1559" s="74"/>
      <c r="DI1559" s="74"/>
      <c r="DJ1559" s="74"/>
      <c r="DK1559" s="74"/>
      <c r="DL1559" s="74"/>
      <c r="DM1559" s="74"/>
      <c r="DN1559" s="74"/>
      <c r="DO1559" s="74"/>
      <c r="DP1559" s="74"/>
      <c r="DQ1559" s="74"/>
      <c r="DR1559" s="74"/>
      <c r="DS1559" s="74"/>
      <c r="DT1559" s="74"/>
      <c r="DU1559" s="74"/>
      <c r="DV1559" s="74"/>
      <c r="DW1559" s="74"/>
      <c r="DX1559" s="74"/>
      <c r="DY1559" s="74"/>
      <c r="DZ1559" s="74"/>
      <c r="EA1559" s="74"/>
      <c r="EB1559" s="74"/>
      <c r="EC1559" s="74"/>
      <c r="ED1559" s="74"/>
      <c r="EE1559" s="74"/>
      <c r="EF1559" s="74"/>
      <c r="EG1559" s="74"/>
      <c r="EH1559" s="74"/>
      <c r="EI1559" s="74"/>
      <c r="EJ1559" s="74"/>
      <c r="EK1559" s="74"/>
      <c r="EL1559" s="74"/>
      <c r="EM1559" s="74"/>
      <c r="EN1559" s="74"/>
      <c r="EO1559" s="74"/>
      <c r="EP1559" s="74"/>
      <c r="EQ1559" s="74"/>
      <c r="ER1559" s="74"/>
      <c r="ES1559" s="74"/>
      <c r="ET1559" s="74"/>
      <c r="EU1559" s="74"/>
      <c r="EV1559" s="74"/>
      <c r="EW1559" s="74"/>
      <c r="EX1559" s="74"/>
      <c r="EY1559" s="74"/>
      <c r="EZ1559" s="74"/>
      <c r="FA1559" s="74"/>
    </row>
    <row r="1560" spans="1:157" ht="15.75">
      <c r="B1560" s="307" t="s">
        <v>1688</v>
      </c>
      <c r="C1560" s="308" t="s">
        <v>1342</v>
      </c>
      <c r="D1560" s="276" t="s">
        <v>1220</v>
      </c>
      <c r="E1560" s="277" t="s">
        <v>21</v>
      </c>
      <c r="F1560" s="278"/>
      <c r="G1560" s="279"/>
      <c r="H1560" s="178">
        <f>SUM(H1561:H1563)</f>
        <v>23.265000000000001</v>
      </c>
    </row>
    <row r="1561" spans="1:157">
      <c r="B1561" s="309" t="s">
        <v>2654</v>
      </c>
      <c r="C1561" s="274" t="s">
        <v>1247</v>
      </c>
      <c r="D1561" s="95" t="s">
        <v>1246</v>
      </c>
      <c r="E1561" s="261" t="s">
        <v>261</v>
      </c>
      <c r="F1561" s="223">
        <v>0.5</v>
      </c>
      <c r="G1561" s="95">
        <v>12.91</v>
      </c>
      <c r="H1561" s="268">
        <f>F1561*G1561</f>
        <v>6.4550000000000001</v>
      </c>
    </row>
    <row r="1562" spans="1:157">
      <c r="B1562" s="309" t="s">
        <v>2657</v>
      </c>
      <c r="C1562" s="274" t="s">
        <v>745</v>
      </c>
      <c r="D1562" s="95" t="s">
        <v>266</v>
      </c>
      <c r="E1562" s="261" t="s">
        <v>261</v>
      </c>
      <c r="F1562" s="223">
        <v>0.5</v>
      </c>
      <c r="G1562" s="95">
        <v>15.72</v>
      </c>
      <c r="H1562" s="268">
        <f>F1562*G1562</f>
        <v>7.86</v>
      </c>
    </row>
    <row r="1563" spans="1:157" ht="30.75" thickBot="1">
      <c r="B1563" s="309" t="s">
        <v>2658</v>
      </c>
      <c r="C1563" s="280" t="s">
        <v>1343</v>
      </c>
      <c r="D1563" s="121" t="s">
        <v>1344</v>
      </c>
      <c r="E1563" s="265" t="s">
        <v>21</v>
      </c>
      <c r="F1563" s="224">
        <v>1</v>
      </c>
      <c r="G1563" s="121">
        <v>8.9499999999999993</v>
      </c>
      <c r="H1563" s="269">
        <f>F1563*G1563</f>
        <v>8.9499999999999993</v>
      </c>
    </row>
    <row r="1564" spans="1:157" s="172" customFormat="1" ht="15.75" thickBot="1">
      <c r="A1564" s="165"/>
      <c r="B1564" s="198"/>
      <c r="C1564" s="172" t="s">
        <v>907</v>
      </c>
      <c r="E1564" s="198"/>
      <c r="I1564" s="74"/>
      <c r="J1564" s="74"/>
      <c r="K1564" s="74"/>
      <c r="L1564" s="74"/>
      <c r="M1564" s="74"/>
      <c r="N1564" s="74"/>
      <c r="O1564" s="74"/>
      <c r="P1564" s="74"/>
      <c r="Q1564" s="74"/>
      <c r="R1564" s="74"/>
      <c r="S1564" s="74"/>
      <c r="T1564" s="74"/>
      <c r="U1564" s="74"/>
      <c r="V1564" s="74"/>
      <c r="W1564" s="74"/>
      <c r="X1564" s="74"/>
      <c r="Y1564" s="74"/>
      <c r="Z1564" s="74"/>
      <c r="AA1564" s="74"/>
      <c r="AB1564" s="74"/>
      <c r="AC1564" s="74"/>
      <c r="AD1564" s="74"/>
      <c r="AE1564" s="74"/>
      <c r="AF1564" s="74"/>
      <c r="AG1564" s="74"/>
      <c r="AH1564" s="74"/>
      <c r="AI1564" s="74"/>
      <c r="AJ1564" s="74"/>
      <c r="AK1564" s="74"/>
      <c r="AL1564" s="74"/>
      <c r="AM1564" s="74"/>
      <c r="AN1564" s="74"/>
      <c r="AO1564" s="74"/>
      <c r="AP1564" s="74"/>
      <c r="AQ1564" s="74"/>
      <c r="AR1564" s="74"/>
      <c r="AS1564" s="74"/>
      <c r="AT1564" s="74"/>
      <c r="AU1564" s="74"/>
      <c r="AV1564" s="74"/>
      <c r="AW1564" s="74"/>
      <c r="AX1564" s="74"/>
      <c r="AY1564" s="74"/>
      <c r="AZ1564" s="74"/>
      <c r="BA1564" s="74"/>
      <c r="BB1564" s="74"/>
      <c r="BC1564" s="74"/>
      <c r="BD1564" s="74"/>
      <c r="BE1564" s="74"/>
      <c r="BF1564" s="74"/>
      <c r="BG1564" s="74"/>
      <c r="BH1564" s="74"/>
      <c r="BI1564" s="74"/>
      <c r="BJ1564" s="74"/>
      <c r="BK1564" s="74"/>
      <c r="BL1564" s="74"/>
      <c r="BM1564" s="74"/>
      <c r="BN1564" s="74"/>
      <c r="BO1564" s="74"/>
      <c r="BP1564" s="74"/>
      <c r="BQ1564" s="74"/>
      <c r="BR1564" s="74"/>
      <c r="BS1564" s="74"/>
      <c r="BT1564" s="74"/>
      <c r="BU1564" s="74"/>
      <c r="BV1564" s="74"/>
      <c r="BW1564" s="74"/>
      <c r="BX1564" s="74"/>
      <c r="BY1564" s="74"/>
      <c r="BZ1564" s="74"/>
      <c r="CA1564" s="74"/>
      <c r="CB1564" s="74"/>
      <c r="CC1564" s="74"/>
      <c r="CD1564" s="74"/>
      <c r="CE1564" s="74"/>
      <c r="CF1564" s="74"/>
      <c r="CG1564" s="74"/>
      <c r="CH1564" s="74"/>
      <c r="CI1564" s="74"/>
      <c r="CJ1564" s="74"/>
      <c r="CK1564" s="74"/>
      <c r="CL1564" s="74"/>
      <c r="CM1564" s="74"/>
      <c r="CN1564" s="74"/>
      <c r="CO1564" s="74"/>
      <c r="CP1564" s="74"/>
      <c r="CQ1564" s="74"/>
      <c r="CR1564" s="74"/>
      <c r="CS1564" s="74"/>
      <c r="CT1564" s="74"/>
      <c r="CU1564" s="74"/>
      <c r="CV1564" s="74"/>
      <c r="CW1564" s="74"/>
      <c r="CX1564" s="74"/>
      <c r="CY1564" s="74"/>
      <c r="CZ1564" s="74"/>
      <c r="DA1564" s="74"/>
      <c r="DB1564" s="74"/>
      <c r="DC1564" s="74"/>
      <c r="DD1564" s="74"/>
      <c r="DE1564" s="74"/>
      <c r="DF1564" s="74"/>
      <c r="DG1564" s="74"/>
      <c r="DH1564" s="74"/>
      <c r="DI1564" s="74"/>
      <c r="DJ1564" s="74"/>
      <c r="DK1564" s="74"/>
      <c r="DL1564" s="74"/>
      <c r="DM1564" s="74"/>
      <c r="DN1564" s="74"/>
      <c r="DO1564" s="74"/>
      <c r="DP1564" s="74"/>
      <c r="DQ1564" s="74"/>
      <c r="DR1564" s="74"/>
      <c r="DS1564" s="74"/>
      <c r="DT1564" s="74"/>
      <c r="DU1564" s="74"/>
      <c r="DV1564" s="74"/>
      <c r="DW1564" s="74"/>
      <c r="DX1564" s="74"/>
      <c r="DY1564" s="74"/>
      <c r="DZ1564" s="74"/>
      <c r="EA1564" s="74"/>
      <c r="EB1564" s="74"/>
      <c r="EC1564" s="74"/>
      <c r="ED1564" s="74"/>
      <c r="EE1564" s="74"/>
      <c r="EF1564" s="74"/>
      <c r="EG1564" s="74"/>
      <c r="EH1564" s="74"/>
      <c r="EI1564" s="74"/>
      <c r="EJ1564" s="74"/>
      <c r="EK1564" s="74"/>
      <c r="EL1564" s="74"/>
      <c r="EM1564" s="74"/>
      <c r="EN1564" s="74"/>
      <c r="EO1564" s="74"/>
      <c r="EP1564" s="74"/>
      <c r="EQ1564" s="74"/>
      <c r="ER1564" s="74"/>
      <c r="ES1564" s="74"/>
      <c r="ET1564" s="74"/>
      <c r="EU1564" s="74"/>
      <c r="EV1564" s="74"/>
      <c r="EW1564" s="74"/>
      <c r="EX1564" s="74"/>
      <c r="EY1564" s="74"/>
      <c r="EZ1564" s="74"/>
      <c r="FA1564" s="74"/>
    </row>
    <row r="1565" spans="1:157" ht="31.5">
      <c r="B1565" s="307" t="s">
        <v>1689</v>
      </c>
      <c r="C1565" s="308" t="s">
        <v>1762</v>
      </c>
      <c r="D1565" s="276" t="s">
        <v>1221</v>
      </c>
      <c r="E1565" s="277" t="s">
        <v>21</v>
      </c>
      <c r="F1565" s="278"/>
      <c r="G1565" s="279"/>
      <c r="H1565" s="178">
        <f>SUM(H1566:H1568)</f>
        <v>381.58299999999997</v>
      </c>
    </row>
    <row r="1566" spans="1:157">
      <c r="B1566" s="309" t="s">
        <v>2655</v>
      </c>
      <c r="C1566" s="274" t="s">
        <v>1247</v>
      </c>
      <c r="D1566" s="95" t="s">
        <v>1246</v>
      </c>
      <c r="E1566" s="261" t="s">
        <v>261</v>
      </c>
      <c r="F1566" s="223">
        <v>1.1000000000000001</v>
      </c>
      <c r="G1566" s="95">
        <v>12.91</v>
      </c>
      <c r="H1566" s="268">
        <f>F1566*G1566</f>
        <v>14.201000000000001</v>
      </c>
    </row>
    <row r="1567" spans="1:157">
      <c r="B1567" s="309" t="s">
        <v>2659</v>
      </c>
      <c r="C1567" s="274" t="s">
        <v>745</v>
      </c>
      <c r="D1567" s="95" t="s">
        <v>266</v>
      </c>
      <c r="E1567" s="261" t="s">
        <v>261</v>
      </c>
      <c r="F1567" s="223">
        <v>1.1000000000000001</v>
      </c>
      <c r="G1567" s="95">
        <v>15.72</v>
      </c>
      <c r="H1567" s="268">
        <f>F1567*G1567</f>
        <v>17.292000000000002</v>
      </c>
    </row>
    <row r="1568" spans="1:157" ht="30.75" thickBot="1">
      <c r="B1568" s="309" t="s">
        <v>2660</v>
      </c>
      <c r="C1568" s="280" t="s">
        <v>1345</v>
      </c>
      <c r="D1568" s="121" t="s">
        <v>1221</v>
      </c>
      <c r="E1568" s="265" t="s">
        <v>21</v>
      </c>
      <c r="F1568" s="224">
        <v>1</v>
      </c>
      <c r="G1568" s="121">
        <v>350.09</v>
      </c>
      <c r="H1568" s="269">
        <f>F1568*G1568</f>
        <v>350.09</v>
      </c>
    </row>
    <row r="1569" spans="1:157" s="172" customFormat="1" ht="15.75" thickBot="1">
      <c r="A1569" s="165"/>
      <c r="B1569" s="198"/>
      <c r="C1569" s="172" t="s">
        <v>907</v>
      </c>
      <c r="E1569" s="198"/>
      <c r="I1569" s="74"/>
      <c r="J1569" s="74"/>
      <c r="K1569" s="74"/>
      <c r="L1569" s="74"/>
      <c r="M1569" s="74"/>
      <c r="N1569" s="74"/>
      <c r="O1569" s="74"/>
      <c r="P1569" s="74"/>
      <c r="Q1569" s="74"/>
      <c r="R1569" s="74"/>
      <c r="S1569" s="74"/>
      <c r="T1569" s="74"/>
      <c r="U1569" s="74"/>
      <c r="V1569" s="74"/>
      <c r="W1569" s="74"/>
      <c r="X1569" s="74"/>
      <c r="Y1569" s="74"/>
      <c r="Z1569" s="74"/>
      <c r="AA1569" s="74"/>
      <c r="AB1569" s="74"/>
      <c r="AC1569" s="74"/>
      <c r="AD1569" s="74"/>
      <c r="AE1569" s="74"/>
      <c r="AF1569" s="74"/>
      <c r="AG1569" s="74"/>
      <c r="AH1569" s="74"/>
      <c r="AI1569" s="74"/>
      <c r="AJ1569" s="74"/>
      <c r="AK1569" s="74"/>
      <c r="AL1569" s="74"/>
      <c r="AM1569" s="74"/>
      <c r="AN1569" s="74"/>
      <c r="AO1569" s="74"/>
      <c r="AP1569" s="74"/>
      <c r="AQ1569" s="74"/>
      <c r="AR1569" s="74"/>
      <c r="AS1569" s="74"/>
      <c r="AT1569" s="74"/>
      <c r="AU1569" s="74"/>
      <c r="AV1569" s="74"/>
      <c r="AW1569" s="74"/>
      <c r="AX1569" s="74"/>
      <c r="AY1569" s="74"/>
      <c r="AZ1569" s="74"/>
      <c r="BA1569" s="74"/>
      <c r="BB1569" s="74"/>
      <c r="BC1569" s="74"/>
      <c r="BD1569" s="74"/>
      <c r="BE1569" s="74"/>
      <c r="BF1569" s="74"/>
      <c r="BG1569" s="74"/>
      <c r="BH1569" s="74"/>
      <c r="BI1569" s="74"/>
      <c r="BJ1569" s="74"/>
      <c r="BK1569" s="74"/>
      <c r="BL1569" s="74"/>
      <c r="BM1569" s="74"/>
      <c r="BN1569" s="74"/>
      <c r="BO1569" s="74"/>
      <c r="BP1569" s="74"/>
      <c r="BQ1569" s="74"/>
      <c r="BR1569" s="74"/>
      <c r="BS1569" s="74"/>
      <c r="BT1569" s="74"/>
      <c r="BU1569" s="74"/>
      <c r="BV1569" s="74"/>
      <c r="BW1569" s="74"/>
      <c r="BX1569" s="74"/>
      <c r="BY1569" s="74"/>
      <c r="BZ1569" s="74"/>
      <c r="CA1569" s="74"/>
      <c r="CB1569" s="74"/>
      <c r="CC1569" s="74"/>
      <c r="CD1569" s="74"/>
      <c r="CE1569" s="74"/>
      <c r="CF1569" s="74"/>
      <c r="CG1569" s="74"/>
      <c r="CH1569" s="74"/>
      <c r="CI1569" s="74"/>
      <c r="CJ1569" s="74"/>
      <c r="CK1569" s="74"/>
      <c r="CL1569" s="74"/>
      <c r="CM1569" s="74"/>
      <c r="CN1569" s="74"/>
      <c r="CO1569" s="74"/>
      <c r="CP1569" s="74"/>
      <c r="CQ1569" s="74"/>
      <c r="CR1569" s="74"/>
      <c r="CS1569" s="74"/>
      <c r="CT1569" s="74"/>
      <c r="CU1569" s="74"/>
      <c r="CV1569" s="74"/>
      <c r="CW1569" s="74"/>
      <c r="CX1569" s="74"/>
      <c r="CY1569" s="74"/>
      <c r="CZ1569" s="74"/>
      <c r="DA1569" s="74"/>
      <c r="DB1569" s="74"/>
      <c r="DC1569" s="74"/>
      <c r="DD1569" s="74"/>
      <c r="DE1569" s="74"/>
      <c r="DF1569" s="74"/>
      <c r="DG1569" s="74"/>
      <c r="DH1569" s="74"/>
      <c r="DI1569" s="74"/>
      <c r="DJ1569" s="74"/>
      <c r="DK1569" s="74"/>
      <c r="DL1569" s="74"/>
      <c r="DM1569" s="74"/>
      <c r="DN1569" s="74"/>
      <c r="DO1569" s="74"/>
      <c r="DP1569" s="74"/>
      <c r="DQ1569" s="74"/>
      <c r="DR1569" s="74"/>
      <c r="DS1569" s="74"/>
      <c r="DT1569" s="74"/>
      <c r="DU1569" s="74"/>
      <c r="DV1569" s="74"/>
      <c r="DW1569" s="74"/>
      <c r="DX1569" s="74"/>
      <c r="DY1569" s="74"/>
      <c r="DZ1569" s="74"/>
      <c r="EA1569" s="74"/>
      <c r="EB1569" s="74"/>
      <c r="EC1569" s="74"/>
      <c r="ED1569" s="74"/>
      <c r="EE1569" s="74"/>
      <c r="EF1569" s="74"/>
      <c r="EG1569" s="74"/>
      <c r="EH1569" s="74"/>
      <c r="EI1569" s="74"/>
      <c r="EJ1569" s="74"/>
      <c r="EK1569" s="74"/>
      <c r="EL1569" s="74"/>
      <c r="EM1569" s="74"/>
      <c r="EN1569" s="74"/>
      <c r="EO1569" s="74"/>
      <c r="EP1569" s="74"/>
      <c r="EQ1569" s="74"/>
      <c r="ER1569" s="74"/>
      <c r="ES1569" s="74"/>
      <c r="ET1569" s="74"/>
      <c r="EU1569" s="74"/>
      <c r="EV1569" s="74"/>
      <c r="EW1569" s="74"/>
      <c r="EX1569" s="74"/>
      <c r="EY1569" s="74"/>
      <c r="EZ1569" s="74"/>
      <c r="FA1569" s="74"/>
    </row>
    <row r="1570" spans="1:157" ht="31.5">
      <c r="B1570" s="299" t="s">
        <v>2641</v>
      </c>
      <c r="C1570" s="308" t="s">
        <v>1763</v>
      </c>
      <c r="D1570" s="276" t="s">
        <v>1222</v>
      </c>
      <c r="E1570" s="277" t="s">
        <v>21</v>
      </c>
      <c r="F1570" s="278"/>
      <c r="G1570" s="279"/>
      <c r="H1570" s="178">
        <f>SUM(H1571:H1573)</f>
        <v>6.1694999999999993</v>
      </c>
    </row>
    <row r="1571" spans="1:157">
      <c r="B1571" s="309" t="s">
        <v>2661</v>
      </c>
      <c r="C1571" s="274" t="s">
        <v>1247</v>
      </c>
      <c r="D1571" s="95" t="s">
        <v>1246</v>
      </c>
      <c r="E1571" s="261" t="s">
        <v>261</v>
      </c>
      <c r="F1571" s="223">
        <v>0.09</v>
      </c>
      <c r="G1571" s="95">
        <v>12.87</v>
      </c>
      <c r="H1571" s="268">
        <f>F1571*G1571</f>
        <v>1.1582999999999999</v>
      </c>
    </row>
    <row r="1572" spans="1:157">
      <c r="B1572" s="309" t="s">
        <v>2662</v>
      </c>
      <c r="C1572" s="274" t="s">
        <v>745</v>
      </c>
      <c r="D1572" s="95" t="s">
        <v>266</v>
      </c>
      <c r="E1572" s="261" t="s">
        <v>261</v>
      </c>
      <c r="F1572" s="223">
        <v>0.09</v>
      </c>
      <c r="G1572" s="95">
        <v>15.68</v>
      </c>
      <c r="H1572" s="268">
        <f>F1572*G1572</f>
        <v>1.4112</v>
      </c>
    </row>
    <row r="1573" spans="1:157" ht="15.75" thickBot="1">
      <c r="B1573" s="309" t="s">
        <v>2663</v>
      </c>
      <c r="C1573" s="280" t="s">
        <v>285</v>
      </c>
      <c r="D1573" s="121" t="s">
        <v>286</v>
      </c>
      <c r="E1573" s="265" t="s">
        <v>1189</v>
      </c>
      <c r="F1573" s="224">
        <v>1</v>
      </c>
      <c r="G1573" s="121">
        <v>3.6</v>
      </c>
      <c r="H1573" s="269">
        <f>F1573*G1573</f>
        <v>3.6</v>
      </c>
    </row>
    <row r="1574" spans="1:157" s="172" customFormat="1" ht="15.75" thickBot="1">
      <c r="A1574" s="165"/>
      <c r="B1574" s="198"/>
      <c r="C1574" s="172" t="s">
        <v>907</v>
      </c>
      <c r="E1574" s="198"/>
      <c r="I1574" s="74"/>
      <c r="J1574" s="74"/>
      <c r="K1574" s="74"/>
      <c r="L1574" s="74"/>
      <c r="M1574" s="74"/>
      <c r="N1574" s="74"/>
      <c r="O1574" s="74"/>
      <c r="P1574" s="74"/>
      <c r="Q1574" s="74"/>
      <c r="R1574" s="74"/>
      <c r="S1574" s="74"/>
      <c r="T1574" s="74"/>
      <c r="U1574" s="74"/>
      <c r="V1574" s="74"/>
      <c r="W1574" s="74"/>
      <c r="X1574" s="74"/>
      <c r="Y1574" s="74"/>
      <c r="Z1574" s="74"/>
      <c r="AA1574" s="74"/>
      <c r="AB1574" s="74"/>
      <c r="AC1574" s="74"/>
      <c r="AD1574" s="74"/>
      <c r="AE1574" s="74"/>
      <c r="AF1574" s="74"/>
      <c r="AG1574" s="74"/>
      <c r="AH1574" s="74"/>
      <c r="AI1574" s="74"/>
      <c r="AJ1574" s="74"/>
      <c r="AK1574" s="74"/>
      <c r="AL1574" s="74"/>
      <c r="AM1574" s="74"/>
      <c r="AN1574" s="74"/>
      <c r="AO1574" s="74"/>
      <c r="AP1574" s="74"/>
      <c r="AQ1574" s="74"/>
      <c r="AR1574" s="74"/>
      <c r="AS1574" s="74"/>
      <c r="AT1574" s="74"/>
      <c r="AU1574" s="74"/>
      <c r="AV1574" s="74"/>
      <c r="AW1574" s="74"/>
      <c r="AX1574" s="74"/>
      <c r="AY1574" s="74"/>
      <c r="AZ1574" s="74"/>
      <c r="BA1574" s="74"/>
      <c r="BB1574" s="74"/>
      <c r="BC1574" s="74"/>
      <c r="BD1574" s="74"/>
      <c r="BE1574" s="74"/>
      <c r="BF1574" s="74"/>
      <c r="BG1574" s="74"/>
      <c r="BH1574" s="74"/>
      <c r="BI1574" s="74"/>
      <c r="BJ1574" s="74"/>
      <c r="BK1574" s="74"/>
      <c r="BL1574" s="74"/>
      <c r="BM1574" s="74"/>
      <c r="BN1574" s="74"/>
      <c r="BO1574" s="74"/>
      <c r="BP1574" s="74"/>
      <c r="BQ1574" s="74"/>
      <c r="BR1574" s="74"/>
      <c r="BS1574" s="74"/>
      <c r="BT1574" s="74"/>
      <c r="BU1574" s="74"/>
      <c r="BV1574" s="74"/>
      <c r="BW1574" s="74"/>
      <c r="BX1574" s="74"/>
      <c r="BY1574" s="74"/>
      <c r="BZ1574" s="74"/>
      <c r="CA1574" s="74"/>
      <c r="CB1574" s="74"/>
      <c r="CC1574" s="74"/>
      <c r="CD1574" s="74"/>
      <c r="CE1574" s="74"/>
      <c r="CF1574" s="74"/>
      <c r="CG1574" s="74"/>
      <c r="CH1574" s="74"/>
      <c r="CI1574" s="74"/>
      <c r="CJ1574" s="74"/>
      <c r="CK1574" s="74"/>
      <c r="CL1574" s="74"/>
      <c r="CM1574" s="74"/>
      <c r="CN1574" s="74"/>
      <c r="CO1574" s="74"/>
      <c r="CP1574" s="74"/>
      <c r="CQ1574" s="74"/>
      <c r="CR1574" s="74"/>
      <c r="CS1574" s="74"/>
      <c r="CT1574" s="74"/>
      <c r="CU1574" s="74"/>
      <c r="CV1574" s="74"/>
      <c r="CW1574" s="74"/>
      <c r="CX1574" s="74"/>
      <c r="CY1574" s="74"/>
      <c r="CZ1574" s="74"/>
      <c r="DA1574" s="74"/>
      <c r="DB1574" s="74"/>
      <c r="DC1574" s="74"/>
      <c r="DD1574" s="74"/>
      <c r="DE1574" s="74"/>
      <c r="DF1574" s="74"/>
      <c r="DG1574" s="74"/>
      <c r="DH1574" s="74"/>
      <c r="DI1574" s="74"/>
      <c r="DJ1574" s="74"/>
      <c r="DK1574" s="74"/>
      <c r="DL1574" s="74"/>
      <c r="DM1574" s="74"/>
      <c r="DN1574" s="74"/>
      <c r="DO1574" s="74"/>
      <c r="DP1574" s="74"/>
      <c r="DQ1574" s="74"/>
      <c r="DR1574" s="74"/>
      <c r="DS1574" s="74"/>
      <c r="DT1574" s="74"/>
      <c r="DU1574" s="74"/>
      <c r="DV1574" s="74"/>
      <c r="DW1574" s="74"/>
      <c r="DX1574" s="74"/>
      <c r="DY1574" s="74"/>
      <c r="DZ1574" s="74"/>
      <c r="EA1574" s="74"/>
      <c r="EB1574" s="74"/>
      <c r="EC1574" s="74"/>
      <c r="ED1574" s="74"/>
      <c r="EE1574" s="74"/>
      <c r="EF1574" s="74"/>
      <c r="EG1574" s="74"/>
      <c r="EH1574" s="74"/>
      <c r="EI1574" s="74"/>
      <c r="EJ1574" s="74"/>
      <c r="EK1574" s="74"/>
      <c r="EL1574" s="74"/>
      <c r="EM1574" s="74"/>
      <c r="EN1574" s="74"/>
      <c r="EO1574" s="74"/>
      <c r="EP1574" s="74"/>
      <c r="EQ1574" s="74"/>
      <c r="ER1574" s="74"/>
      <c r="ES1574" s="74"/>
      <c r="ET1574" s="74"/>
      <c r="EU1574" s="74"/>
      <c r="EV1574" s="74"/>
      <c r="EW1574" s="74"/>
      <c r="EX1574" s="74"/>
      <c r="EY1574" s="74"/>
      <c r="EZ1574" s="74"/>
      <c r="FA1574" s="74"/>
    </row>
    <row r="1575" spans="1:157" ht="31.5">
      <c r="B1575" s="299" t="s">
        <v>2664</v>
      </c>
      <c r="C1575" s="308" t="s">
        <v>1764</v>
      </c>
      <c r="D1575" s="276" t="s">
        <v>1223</v>
      </c>
      <c r="E1575" s="277" t="s">
        <v>21</v>
      </c>
      <c r="F1575" s="278"/>
      <c r="G1575" s="279"/>
      <c r="H1575" s="178">
        <f>SUM(H1576:H1578)</f>
        <v>4.2850000000000001</v>
      </c>
    </row>
    <row r="1576" spans="1:157">
      <c r="B1576" s="309" t="s">
        <v>2665</v>
      </c>
      <c r="C1576" s="274" t="s">
        <v>1247</v>
      </c>
      <c r="D1576" s="95" t="s">
        <v>1246</v>
      </c>
      <c r="E1576" s="261" t="s">
        <v>261</v>
      </c>
      <c r="F1576" s="223">
        <v>0.1</v>
      </c>
      <c r="G1576" s="95">
        <v>12.87</v>
      </c>
      <c r="H1576" s="268">
        <f>F1576*G1576</f>
        <v>1.2869999999999999</v>
      </c>
    </row>
    <row r="1577" spans="1:157">
      <c r="B1577" s="309" t="s">
        <v>2667</v>
      </c>
      <c r="C1577" s="274" t="s">
        <v>745</v>
      </c>
      <c r="D1577" s="95" t="s">
        <v>266</v>
      </c>
      <c r="E1577" s="261" t="s">
        <v>261</v>
      </c>
      <c r="F1577" s="223">
        <v>0.1</v>
      </c>
      <c r="G1577" s="95">
        <v>15.68</v>
      </c>
      <c r="H1577" s="268">
        <f>F1577*G1577</f>
        <v>1.5680000000000001</v>
      </c>
    </row>
    <row r="1578" spans="1:157" ht="30.75" thickBot="1">
      <c r="B1578" s="309" t="s">
        <v>2668</v>
      </c>
      <c r="C1578" s="280" t="s">
        <v>1794</v>
      </c>
      <c r="D1578" s="121" t="s">
        <v>1346</v>
      </c>
      <c r="E1578" s="265" t="s">
        <v>21</v>
      </c>
      <c r="F1578" s="224">
        <v>1</v>
      </c>
      <c r="G1578" s="121">
        <v>1.43</v>
      </c>
      <c r="H1578" s="269">
        <f>F1578*G1578</f>
        <v>1.43</v>
      </c>
    </row>
    <row r="1579" spans="1:157" s="172" customFormat="1" ht="15.75" thickBot="1">
      <c r="A1579" s="165"/>
      <c r="B1579" s="198"/>
      <c r="C1579" s="172" t="s">
        <v>907</v>
      </c>
      <c r="E1579" s="198"/>
      <c r="I1579" s="74"/>
      <c r="J1579" s="74"/>
      <c r="K1579" s="74"/>
      <c r="L1579" s="74"/>
      <c r="M1579" s="74"/>
      <c r="N1579" s="74"/>
      <c r="O1579" s="74"/>
      <c r="P1579" s="74"/>
      <c r="Q1579" s="74"/>
      <c r="R1579" s="74"/>
      <c r="S1579" s="74"/>
      <c r="T1579" s="74"/>
      <c r="U1579" s="74"/>
      <c r="V1579" s="74"/>
      <c r="W1579" s="74"/>
      <c r="X1579" s="74"/>
      <c r="Y1579" s="74"/>
      <c r="Z1579" s="74"/>
      <c r="AA1579" s="74"/>
      <c r="AB1579" s="74"/>
      <c r="AC1579" s="74"/>
      <c r="AD1579" s="74"/>
      <c r="AE1579" s="74"/>
      <c r="AF1579" s="74"/>
      <c r="AG1579" s="74"/>
      <c r="AH1579" s="74"/>
      <c r="AI1579" s="74"/>
      <c r="AJ1579" s="74"/>
      <c r="AK1579" s="74"/>
      <c r="AL1579" s="74"/>
      <c r="AM1579" s="74"/>
      <c r="AN1579" s="74"/>
      <c r="AO1579" s="74"/>
      <c r="AP1579" s="74"/>
      <c r="AQ1579" s="74"/>
      <c r="AR1579" s="74"/>
      <c r="AS1579" s="74"/>
      <c r="AT1579" s="74"/>
      <c r="AU1579" s="74"/>
      <c r="AV1579" s="74"/>
      <c r="AW1579" s="74"/>
      <c r="AX1579" s="74"/>
      <c r="AY1579" s="74"/>
      <c r="AZ1579" s="74"/>
      <c r="BA1579" s="74"/>
      <c r="BB1579" s="74"/>
      <c r="BC1579" s="74"/>
      <c r="BD1579" s="74"/>
      <c r="BE1579" s="74"/>
      <c r="BF1579" s="74"/>
      <c r="BG1579" s="74"/>
      <c r="BH1579" s="74"/>
      <c r="BI1579" s="74"/>
      <c r="BJ1579" s="74"/>
      <c r="BK1579" s="74"/>
      <c r="BL1579" s="74"/>
      <c r="BM1579" s="74"/>
      <c r="BN1579" s="74"/>
      <c r="BO1579" s="74"/>
      <c r="BP1579" s="74"/>
      <c r="BQ1579" s="74"/>
      <c r="BR1579" s="74"/>
      <c r="BS1579" s="74"/>
      <c r="BT1579" s="74"/>
      <c r="BU1579" s="74"/>
      <c r="BV1579" s="74"/>
      <c r="BW1579" s="74"/>
      <c r="BX1579" s="74"/>
      <c r="BY1579" s="74"/>
      <c r="BZ1579" s="74"/>
      <c r="CA1579" s="74"/>
      <c r="CB1579" s="74"/>
      <c r="CC1579" s="74"/>
      <c r="CD1579" s="74"/>
      <c r="CE1579" s="74"/>
      <c r="CF1579" s="74"/>
      <c r="CG1579" s="74"/>
      <c r="CH1579" s="74"/>
      <c r="CI1579" s="74"/>
      <c r="CJ1579" s="74"/>
      <c r="CK1579" s="74"/>
      <c r="CL1579" s="74"/>
      <c r="CM1579" s="74"/>
      <c r="CN1579" s="74"/>
      <c r="CO1579" s="74"/>
      <c r="CP1579" s="74"/>
      <c r="CQ1579" s="74"/>
      <c r="CR1579" s="74"/>
      <c r="CS1579" s="74"/>
      <c r="CT1579" s="74"/>
      <c r="CU1579" s="74"/>
      <c r="CV1579" s="74"/>
      <c r="CW1579" s="74"/>
      <c r="CX1579" s="74"/>
      <c r="CY1579" s="74"/>
      <c r="CZ1579" s="74"/>
      <c r="DA1579" s="74"/>
      <c r="DB1579" s="74"/>
      <c r="DC1579" s="74"/>
      <c r="DD1579" s="74"/>
      <c r="DE1579" s="74"/>
      <c r="DF1579" s="74"/>
      <c r="DG1579" s="74"/>
      <c r="DH1579" s="74"/>
      <c r="DI1579" s="74"/>
      <c r="DJ1579" s="74"/>
      <c r="DK1579" s="74"/>
      <c r="DL1579" s="74"/>
      <c r="DM1579" s="74"/>
      <c r="DN1579" s="74"/>
      <c r="DO1579" s="74"/>
      <c r="DP1579" s="74"/>
      <c r="DQ1579" s="74"/>
      <c r="DR1579" s="74"/>
      <c r="DS1579" s="74"/>
      <c r="DT1579" s="74"/>
      <c r="DU1579" s="74"/>
      <c r="DV1579" s="74"/>
      <c r="DW1579" s="74"/>
      <c r="DX1579" s="74"/>
      <c r="DY1579" s="74"/>
      <c r="DZ1579" s="74"/>
      <c r="EA1579" s="74"/>
      <c r="EB1579" s="74"/>
      <c r="EC1579" s="74"/>
      <c r="ED1579" s="74"/>
      <c r="EE1579" s="74"/>
      <c r="EF1579" s="74"/>
      <c r="EG1579" s="74"/>
      <c r="EH1579" s="74"/>
      <c r="EI1579" s="74"/>
      <c r="EJ1579" s="74"/>
      <c r="EK1579" s="74"/>
      <c r="EL1579" s="74"/>
      <c r="EM1579" s="74"/>
      <c r="EN1579" s="74"/>
      <c r="EO1579" s="74"/>
      <c r="EP1579" s="74"/>
      <c r="EQ1579" s="74"/>
      <c r="ER1579" s="74"/>
      <c r="ES1579" s="74"/>
      <c r="ET1579" s="74"/>
      <c r="EU1579" s="74"/>
      <c r="EV1579" s="74"/>
      <c r="EW1579" s="74"/>
      <c r="EX1579" s="74"/>
      <c r="EY1579" s="74"/>
      <c r="EZ1579" s="74"/>
      <c r="FA1579" s="74"/>
    </row>
    <row r="1580" spans="1:157" ht="38.25" customHeight="1">
      <c r="B1580" s="299" t="s">
        <v>2669</v>
      </c>
      <c r="C1580" s="308" t="s">
        <v>1765</v>
      </c>
      <c r="D1580" s="276" t="s">
        <v>1224</v>
      </c>
      <c r="E1580" s="277" t="s">
        <v>21</v>
      </c>
      <c r="F1580" s="278"/>
      <c r="G1580" s="279"/>
      <c r="H1580" s="178">
        <f>SUM(H1581:H1583)</f>
        <v>84.174499999999995</v>
      </c>
    </row>
    <row r="1581" spans="1:157" ht="30">
      <c r="B1581" s="309" t="s">
        <v>2670</v>
      </c>
      <c r="C1581" s="274" t="s">
        <v>1247</v>
      </c>
      <c r="D1581" s="95" t="s">
        <v>1246</v>
      </c>
      <c r="E1581" s="261" t="s">
        <v>261</v>
      </c>
      <c r="F1581" s="223">
        <v>0.15</v>
      </c>
      <c r="G1581" s="95">
        <v>12.91</v>
      </c>
      <c r="H1581" s="268">
        <f>F1581*G1581</f>
        <v>1.9364999999999999</v>
      </c>
    </row>
    <row r="1582" spans="1:157" ht="30">
      <c r="B1582" s="309" t="s">
        <v>2671</v>
      </c>
      <c r="C1582" s="274" t="s">
        <v>745</v>
      </c>
      <c r="D1582" s="95" t="s">
        <v>266</v>
      </c>
      <c r="E1582" s="261" t="s">
        <v>261</v>
      </c>
      <c r="F1582" s="223">
        <v>0.15</v>
      </c>
      <c r="G1582" s="95">
        <v>15.72</v>
      </c>
      <c r="H1582" s="268">
        <f>F1582*G1582</f>
        <v>2.3580000000000001</v>
      </c>
    </row>
    <row r="1583" spans="1:157" ht="30.75" thickBot="1">
      <c r="B1583" s="309" t="s">
        <v>2672</v>
      </c>
      <c r="C1583" s="280" t="s">
        <v>1347</v>
      </c>
      <c r="D1583" s="121" t="s">
        <v>1224</v>
      </c>
      <c r="E1583" s="265" t="s">
        <v>21</v>
      </c>
      <c r="F1583" s="224">
        <v>1</v>
      </c>
      <c r="G1583" s="121">
        <v>79.88</v>
      </c>
      <c r="H1583" s="269">
        <f>F1583*G1583</f>
        <v>79.88</v>
      </c>
    </row>
    <row r="1584" spans="1:157" s="172" customFormat="1" ht="15.75" thickBot="1">
      <c r="A1584" s="165"/>
      <c r="B1584" s="198"/>
      <c r="C1584" s="172" t="s">
        <v>907</v>
      </c>
      <c r="E1584" s="198"/>
      <c r="I1584" s="74"/>
      <c r="J1584" s="74"/>
      <c r="K1584" s="74"/>
      <c r="L1584" s="74"/>
      <c r="M1584" s="74"/>
      <c r="N1584" s="74"/>
      <c r="O1584" s="74"/>
      <c r="P1584" s="74"/>
      <c r="Q1584" s="74"/>
      <c r="R1584" s="74"/>
      <c r="S1584" s="74"/>
      <c r="T1584" s="74"/>
      <c r="U1584" s="74"/>
      <c r="V1584" s="74"/>
      <c r="W1584" s="74"/>
      <c r="X1584" s="74"/>
      <c r="Y1584" s="74"/>
      <c r="Z1584" s="74"/>
      <c r="AA1584" s="74"/>
      <c r="AB1584" s="74"/>
      <c r="AC1584" s="74"/>
      <c r="AD1584" s="74"/>
      <c r="AE1584" s="74"/>
      <c r="AF1584" s="74"/>
      <c r="AG1584" s="74"/>
      <c r="AH1584" s="74"/>
      <c r="AI1584" s="74"/>
      <c r="AJ1584" s="74"/>
      <c r="AK1584" s="74"/>
      <c r="AL1584" s="74"/>
      <c r="AM1584" s="74"/>
      <c r="AN1584" s="74"/>
      <c r="AO1584" s="74"/>
      <c r="AP1584" s="74"/>
      <c r="AQ1584" s="74"/>
      <c r="AR1584" s="74"/>
      <c r="AS1584" s="74"/>
      <c r="AT1584" s="74"/>
      <c r="AU1584" s="74"/>
      <c r="AV1584" s="74"/>
      <c r="AW1584" s="74"/>
      <c r="AX1584" s="74"/>
      <c r="AY1584" s="74"/>
      <c r="AZ1584" s="74"/>
      <c r="BA1584" s="74"/>
      <c r="BB1584" s="74"/>
      <c r="BC1584" s="74"/>
      <c r="BD1584" s="74"/>
      <c r="BE1584" s="74"/>
      <c r="BF1584" s="74"/>
      <c r="BG1584" s="74"/>
      <c r="BH1584" s="74"/>
      <c r="BI1584" s="74"/>
      <c r="BJ1584" s="74"/>
      <c r="BK1584" s="74"/>
      <c r="BL1584" s="74"/>
      <c r="BM1584" s="74"/>
      <c r="BN1584" s="74"/>
      <c r="BO1584" s="74"/>
      <c r="BP1584" s="74"/>
      <c r="BQ1584" s="74"/>
      <c r="BR1584" s="74"/>
      <c r="BS1584" s="74"/>
      <c r="BT1584" s="74"/>
      <c r="BU1584" s="74"/>
      <c r="BV1584" s="74"/>
      <c r="BW1584" s="74"/>
      <c r="BX1584" s="74"/>
      <c r="BY1584" s="74"/>
      <c r="BZ1584" s="74"/>
      <c r="CA1584" s="74"/>
      <c r="CB1584" s="74"/>
      <c r="CC1584" s="74"/>
      <c r="CD1584" s="74"/>
      <c r="CE1584" s="74"/>
      <c r="CF1584" s="74"/>
      <c r="CG1584" s="74"/>
      <c r="CH1584" s="74"/>
      <c r="CI1584" s="74"/>
      <c r="CJ1584" s="74"/>
      <c r="CK1584" s="74"/>
      <c r="CL1584" s="74"/>
      <c r="CM1584" s="74"/>
      <c r="CN1584" s="74"/>
      <c r="CO1584" s="74"/>
      <c r="CP1584" s="74"/>
      <c r="CQ1584" s="74"/>
      <c r="CR1584" s="74"/>
      <c r="CS1584" s="74"/>
      <c r="CT1584" s="74"/>
      <c r="CU1584" s="74"/>
      <c r="CV1584" s="74"/>
      <c r="CW1584" s="74"/>
      <c r="CX1584" s="74"/>
      <c r="CY1584" s="74"/>
      <c r="CZ1584" s="74"/>
      <c r="DA1584" s="74"/>
      <c r="DB1584" s="74"/>
      <c r="DC1584" s="74"/>
      <c r="DD1584" s="74"/>
      <c r="DE1584" s="74"/>
      <c r="DF1584" s="74"/>
      <c r="DG1584" s="74"/>
      <c r="DH1584" s="74"/>
      <c r="DI1584" s="74"/>
      <c r="DJ1584" s="74"/>
      <c r="DK1584" s="74"/>
      <c r="DL1584" s="74"/>
      <c r="DM1584" s="74"/>
      <c r="DN1584" s="74"/>
      <c r="DO1584" s="74"/>
      <c r="DP1584" s="74"/>
      <c r="DQ1584" s="74"/>
      <c r="DR1584" s="74"/>
      <c r="DS1584" s="74"/>
      <c r="DT1584" s="74"/>
      <c r="DU1584" s="74"/>
      <c r="DV1584" s="74"/>
      <c r="DW1584" s="74"/>
      <c r="DX1584" s="74"/>
      <c r="DY1584" s="74"/>
      <c r="DZ1584" s="74"/>
      <c r="EA1584" s="74"/>
      <c r="EB1584" s="74"/>
      <c r="EC1584" s="74"/>
      <c r="ED1584" s="74"/>
      <c r="EE1584" s="74"/>
      <c r="EF1584" s="74"/>
      <c r="EG1584" s="74"/>
      <c r="EH1584" s="74"/>
      <c r="EI1584" s="74"/>
      <c r="EJ1584" s="74"/>
      <c r="EK1584" s="74"/>
      <c r="EL1584" s="74"/>
      <c r="EM1584" s="74"/>
      <c r="EN1584" s="74"/>
      <c r="EO1584" s="74"/>
      <c r="EP1584" s="74"/>
      <c r="EQ1584" s="74"/>
      <c r="ER1584" s="74"/>
      <c r="ES1584" s="74"/>
      <c r="ET1584" s="74"/>
      <c r="EU1584" s="74"/>
      <c r="EV1584" s="74"/>
      <c r="EW1584" s="74"/>
      <c r="EX1584" s="74"/>
      <c r="EY1584" s="74"/>
      <c r="EZ1584" s="74"/>
      <c r="FA1584" s="74"/>
    </row>
    <row r="1585" spans="1:157" ht="15.75">
      <c r="B1585" s="299" t="s">
        <v>2673</v>
      </c>
      <c r="C1585" s="308" t="s">
        <v>1766</v>
      </c>
      <c r="D1585" s="276" t="s">
        <v>2836</v>
      </c>
      <c r="E1585" s="277" t="s">
        <v>21</v>
      </c>
      <c r="F1585" s="278"/>
      <c r="G1585" s="279"/>
      <c r="H1585" s="178">
        <f>SUM(H1586:H1587)</f>
        <v>44.637</v>
      </c>
    </row>
    <row r="1586" spans="1:157" ht="30">
      <c r="B1586" s="309" t="s">
        <v>2674</v>
      </c>
      <c r="C1586" s="274" t="s">
        <v>259</v>
      </c>
      <c r="D1586" s="95" t="s">
        <v>260</v>
      </c>
      <c r="E1586" s="261" t="s">
        <v>261</v>
      </c>
      <c r="F1586" s="223">
        <v>0.85</v>
      </c>
      <c r="G1586" s="95">
        <v>12.82</v>
      </c>
      <c r="H1586" s="268">
        <f>F1586*G1586</f>
        <v>10.897</v>
      </c>
    </row>
    <row r="1587" spans="1:157" ht="30.75" thickBot="1">
      <c r="B1587" s="309" t="s">
        <v>2675</v>
      </c>
      <c r="C1587" s="280" t="s">
        <v>949</v>
      </c>
      <c r="D1587" s="121" t="s">
        <v>1348</v>
      </c>
      <c r="E1587" s="265" t="s">
        <v>1225</v>
      </c>
      <c r="F1587" s="224">
        <v>1</v>
      </c>
      <c r="G1587" s="121">
        <v>33.74</v>
      </c>
      <c r="H1587" s="269">
        <f>F1587*G1587</f>
        <v>33.74</v>
      </c>
    </row>
    <row r="1588" spans="1:157" s="172" customFormat="1" ht="15.75" thickBot="1">
      <c r="A1588" s="165"/>
      <c r="B1588" s="198"/>
      <c r="C1588" s="172" t="s">
        <v>907</v>
      </c>
      <c r="E1588" s="198"/>
      <c r="I1588" s="74"/>
      <c r="J1588" s="74"/>
      <c r="K1588" s="74"/>
      <c r="L1588" s="74"/>
      <c r="M1588" s="74"/>
      <c r="N1588" s="74"/>
      <c r="O1588" s="74"/>
      <c r="P1588" s="74"/>
      <c r="Q1588" s="74"/>
      <c r="R1588" s="74"/>
      <c r="S1588" s="74"/>
      <c r="T1588" s="74"/>
      <c r="U1588" s="74"/>
      <c r="V1588" s="74"/>
      <c r="W1588" s="74"/>
      <c r="X1588" s="74"/>
      <c r="Y1588" s="74"/>
      <c r="Z1588" s="74"/>
      <c r="AA1588" s="74"/>
      <c r="AB1588" s="74"/>
      <c r="AC1588" s="74"/>
      <c r="AD1588" s="74"/>
      <c r="AE1588" s="74"/>
      <c r="AF1588" s="74"/>
      <c r="AG1588" s="74"/>
      <c r="AH1588" s="74"/>
      <c r="AI1588" s="74"/>
      <c r="AJ1588" s="74"/>
      <c r="AK1588" s="74"/>
      <c r="AL1588" s="74"/>
      <c r="AM1588" s="74"/>
      <c r="AN1588" s="74"/>
      <c r="AO1588" s="74"/>
      <c r="AP1588" s="74"/>
      <c r="AQ1588" s="74"/>
      <c r="AR1588" s="74"/>
      <c r="AS1588" s="74"/>
      <c r="AT1588" s="74"/>
      <c r="AU1588" s="74"/>
      <c r="AV1588" s="74"/>
      <c r="AW1588" s="74"/>
      <c r="AX1588" s="74"/>
      <c r="AY1588" s="74"/>
      <c r="AZ1588" s="74"/>
      <c r="BA1588" s="74"/>
      <c r="BB1588" s="74"/>
      <c r="BC1588" s="74"/>
      <c r="BD1588" s="74"/>
      <c r="BE1588" s="74"/>
      <c r="BF1588" s="74"/>
      <c r="BG1588" s="74"/>
      <c r="BH1588" s="74"/>
      <c r="BI1588" s="74"/>
      <c r="BJ1588" s="74"/>
      <c r="BK1588" s="74"/>
      <c r="BL1588" s="74"/>
      <c r="BM1588" s="74"/>
      <c r="BN1588" s="74"/>
      <c r="BO1588" s="74"/>
      <c r="BP1588" s="74"/>
      <c r="BQ1588" s="74"/>
      <c r="BR1588" s="74"/>
      <c r="BS1588" s="74"/>
      <c r="BT1588" s="74"/>
      <c r="BU1588" s="74"/>
      <c r="BV1588" s="74"/>
      <c r="BW1588" s="74"/>
      <c r="BX1588" s="74"/>
      <c r="BY1588" s="74"/>
      <c r="BZ1588" s="74"/>
      <c r="CA1588" s="74"/>
      <c r="CB1588" s="74"/>
      <c r="CC1588" s="74"/>
      <c r="CD1588" s="74"/>
      <c r="CE1588" s="74"/>
      <c r="CF1588" s="74"/>
      <c r="CG1588" s="74"/>
      <c r="CH1588" s="74"/>
      <c r="CI1588" s="74"/>
      <c r="CJ1588" s="74"/>
      <c r="CK1588" s="74"/>
      <c r="CL1588" s="74"/>
      <c r="CM1588" s="74"/>
      <c r="CN1588" s="74"/>
      <c r="CO1588" s="74"/>
      <c r="CP1588" s="74"/>
      <c r="CQ1588" s="74"/>
      <c r="CR1588" s="74"/>
      <c r="CS1588" s="74"/>
      <c r="CT1588" s="74"/>
      <c r="CU1588" s="74"/>
      <c r="CV1588" s="74"/>
      <c r="CW1588" s="74"/>
      <c r="CX1588" s="74"/>
      <c r="CY1588" s="74"/>
      <c r="CZ1588" s="74"/>
      <c r="DA1588" s="74"/>
      <c r="DB1588" s="74"/>
      <c r="DC1588" s="74"/>
      <c r="DD1588" s="74"/>
      <c r="DE1588" s="74"/>
      <c r="DF1588" s="74"/>
      <c r="DG1588" s="74"/>
      <c r="DH1588" s="74"/>
      <c r="DI1588" s="74"/>
      <c r="DJ1588" s="74"/>
      <c r="DK1588" s="74"/>
      <c r="DL1588" s="74"/>
      <c r="DM1588" s="74"/>
      <c r="DN1588" s="74"/>
      <c r="DO1588" s="74"/>
      <c r="DP1588" s="74"/>
      <c r="DQ1588" s="74"/>
      <c r="DR1588" s="74"/>
      <c r="DS1588" s="74"/>
      <c r="DT1588" s="74"/>
      <c r="DU1588" s="74"/>
      <c r="DV1588" s="74"/>
      <c r="DW1588" s="74"/>
      <c r="DX1588" s="74"/>
      <c r="DY1588" s="74"/>
      <c r="DZ1588" s="74"/>
      <c r="EA1588" s="74"/>
      <c r="EB1588" s="74"/>
      <c r="EC1588" s="74"/>
      <c r="ED1588" s="74"/>
      <c r="EE1588" s="74"/>
      <c r="EF1588" s="74"/>
      <c r="EG1588" s="74"/>
      <c r="EH1588" s="74"/>
      <c r="EI1588" s="74"/>
      <c r="EJ1588" s="74"/>
      <c r="EK1588" s="74"/>
      <c r="EL1588" s="74"/>
      <c r="EM1588" s="74"/>
      <c r="EN1588" s="74"/>
      <c r="EO1588" s="74"/>
      <c r="EP1588" s="74"/>
      <c r="EQ1588" s="74"/>
      <c r="ER1588" s="74"/>
      <c r="ES1588" s="74"/>
      <c r="ET1588" s="74"/>
      <c r="EU1588" s="74"/>
      <c r="EV1588" s="74"/>
      <c r="EW1588" s="74"/>
      <c r="EX1588" s="74"/>
      <c r="EY1588" s="74"/>
      <c r="EZ1588" s="74"/>
      <c r="FA1588" s="74"/>
    </row>
    <row r="1589" spans="1:157" ht="15.75">
      <c r="B1589" s="299" t="s">
        <v>2676</v>
      </c>
      <c r="C1589" s="308" t="s">
        <v>1726</v>
      </c>
      <c r="D1589" s="276" t="s">
        <v>1226</v>
      </c>
      <c r="E1589" s="277" t="s">
        <v>21</v>
      </c>
      <c r="F1589" s="278"/>
      <c r="G1589" s="279"/>
      <c r="H1589" s="178">
        <f>SUM(H1590:H1600)</f>
        <v>135.45983520000001</v>
      </c>
    </row>
    <row r="1590" spans="1:157" ht="30">
      <c r="B1590" s="309" t="s">
        <v>2677</v>
      </c>
      <c r="C1590" s="274" t="s">
        <v>358</v>
      </c>
      <c r="D1590" s="95" t="s">
        <v>354</v>
      </c>
      <c r="E1590" s="261" t="s">
        <v>261</v>
      </c>
      <c r="F1590" s="223">
        <v>2.42</v>
      </c>
      <c r="G1590" s="95">
        <v>15.72</v>
      </c>
      <c r="H1590" s="268">
        <f t="shared" ref="H1590:H1600" si="73">F1590*G1590</f>
        <v>38.042400000000001</v>
      </c>
    </row>
    <row r="1591" spans="1:157" ht="30">
      <c r="B1591" s="309" t="s">
        <v>2678</v>
      </c>
      <c r="C1591" s="274" t="s">
        <v>259</v>
      </c>
      <c r="D1591" s="95" t="s">
        <v>260</v>
      </c>
      <c r="E1591" s="261" t="s">
        <v>261</v>
      </c>
      <c r="F1591" s="223">
        <v>4.0999999999999996</v>
      </c>
      <c r="G1591" s="95">
        <v>12.91</v>
      </c>
      <c r="H1591" s="268">
        <f t="shared" si="73"/>
        <v>52.930999999999997</v>
      </c>
    </row>
    <row r="1592" spans="1:157" ht="30">
      <c r="B1592" s="309" t="s">
        <v>2679</v>
      </c>
      <c r="C1592" s="274" t="s">
        <v>1349</v>
      </c>
      <c r="D1592" s="95" t="s">
        <v>1350</v>
      </c>
      <c r="E1592" s="261" t="s">
        <v>26</v>
      </c>
      <c r="F1592" s="223">
        <v>0.56000000000000005</v>
      </c>
      <c r="G1592" s="95">
        <v>3.74</v>
      </c>
      <c r="H1592" s="268">
        <f t="shared" si="73"/>
        <v>2.0944000000000003</v>
      </c>
    </row>
    <row r="1593" spans="1:157" ht="30">
      <c r="B1593" s="309" t="s">
        <v>2680</v>
      </c>
      <c r="C1593" s="274" t="s">
        <v>1351</v>
      </c>
      <c r="D1593" s="95" t="s">
        <v>1352</v>
      </c>
      <c r="E1593" s="261" t="s">
        <v>24</v>
      </c>
      <c r="F1593" s="223">
        <v>5.0400000000000002E-3</v>
      </c>
      <c r="G1593" s="95">
        <v>60</v>
      </c>
      <c r="H1593" s="268">
        <f t="shared" si="73"/>
        <v>0.3024</v>
      </c>
    </row>
    <row r="1594" spans="1:157" ht="30">
      <c r="B1594" s="309" t="s">
        <v>2681</v>
      </c>
      <c r="C1594" s="274" t="s">
        <v>1353</v>
      </c>
      <c r="D1594" s="95" t="s">
        <v>1354</v>
      </c>
      <c r="E1594" s="261" t="s">
        <v>24</v>
      </c>
      <c r="F1594" s="223">
        <v>7.0000000000000007E-2</v>
      </c>
      <c r="G1594" s="95">
        <v>50</v>
      </c>
      <c r="H1594" s="268">
        <f t="shared" si="73"/>
        <v>3.5000000000000004</v>
      </c>
    </row>
    <row r="1595" spans="1:157" ht="30">
      <c r="B1595" s="309" t="s">
        <v>2682</v>
      </c>
      <c r="C1595" s="274" t="s">
        <v>1355</v>
      </c>
      <c r="D1595" s="95" t="s">
        <v>1356</v>
      </c>
      <c r="E1595" s="261" t="s">
        <v>26</v>
      </c>
      <c r="F1595" s="223">
        <v>5.78</v>
      </c>
      <c r="G1595" s="95">
        <v>0.68</v>
      </c>
      <c r="H1595" s="268">
        <f t="shared" si="73"/>
        <v>3.9304000000000006</v>
      </c>
    </row>
    <row r="1596" spans="1:157" ht="30">
      <c r="B1596" s="309" t="s">
        <v>2683</v>
      </c>
      <c r="C1596" s="274" t="s">
        <v>1357</v>
      </c>
      <c r="D1596" s="95" t="s">
        <v>1358</v>
      </c>
      <c r="E1596" s="261" t="s">
        <v>18</v>
      </c>
      <c r="F1596" s="223">
        <v>0.08</v>
      </c>
      <c r="G1596" s="95">
        <v>21.12</v>
      </c>
      <c r="H1596" s="268">
        <f t="shared" si="73"/>
        <v>1.6896000000000002</v>
      </c>
    </row>
    <row r="1597" spans="1:157" ht="30">
      <c r="B1597" s="309" t="s">
        <v>2684</v>
      </c>
      <c r="C1597" s="274" t="s">
        <v>579</v>
      </c>
      <c r="D1597" s="95" t="s">
        <v>580</v>
      </c>
      <c r="E1597" s="261" t="s">
        <v>26</v>
      </c>
      <c r="F1597" s="223">
        <v>16.47</v>
      </c>
      <c r="G1597" s="95">
        <v>0.4</v>
      </c>
      <c r="H1597" s="268">
        <f t="shared" si="73"/>
        <v>6.5880000000000001</v>
      </c>
    </row>
    <row r="1598" spans="1:157" ht="30">
      <c r="B1598" s="309" t="s">
        <v>2685</v>
      </c>
      <c r="C1598" s="274" t="s">
        <v>1359</v>
      </c>
      <c r="D1598" s="95" t="s">
        <v>1360</v>
      </c>
      <c r="E1598" s="261" t="s">
        <v>24</v>
      </c>
      <c r="F1598" s="223">
        <v>5.8399999999999997E-3</v>
      </c>
      <c r="G1598" s="95">
        <v>48.28</v>
      </c>
      <c r="H1598" s="268">
        <f t="shared" si="73"/>
        <v>0.28195520000000002</v>
      </c>
    </row>
    <row r="1599" spans="1:157" ht="30">
      <c r="B1599" s="309" t="s">
        <v>2686</v>
      </c>
      <c r="C1599" s="274" t="s">
        <v>1361</v>
      </c>
      <c r="D1599" s="95" t="s">
        <v>1362</v>
      </c>
      <c r="E1599" s="261" t="s">
        <v>24</v>
      </c>
      <c r="F1599" s="223">
        <v>6.0000000000000001E-3</v>
      </c>
      <c r="G1599" s="95">
        <v>48.28</v>
      </c>
      <c r="H1599" s="268">
        <f t="shared" si="73"/>
        <v>0.28967999999999999</v>
      </c>
    </row>
    <row r="1600" spans="1:157" ht="30.75" thickBot="1">
      <c r="B1600" s="309" t="s">
        <v>2687</v>
      </c>
      <c r="C1600" s="280" t="s">
        <v>900</v>
      </c>
      <c r="D1600" s="121" t="s">
        <v>901</v>
      </c>
      <c r="E1600" s="265" t="s">
        <v>21</v>
      </c>
      <c r="F1600" s="224">
        <v>89</v>
      </c>
      <c r="G1600" s="121">
        <v>0.28999999999999998</v>
      </c>
      <c r="H1600" s="269">
        <f t="shared" si="73"/>
        <v>25.81</v>
      </c>
    </row>
    <row r="1601" spans="1:157" s="172" customFormat="1" ht="15.75" thickBot="1">
      <c r="A1601" s="165"/>
      <c r="B1601" s="198"/>
      <c r="C1601" s="172" t="s">
        <v>907</v>
      </c>
      <c r="E1601" s="198"/>
      <c r="I1601" s="74"/>
      <c r="J1601" s="74"/>
      <c r="K1601" s="74"/>
      <c r="L1601" s="74"/>
      <c r="M1601" s="74"/>
      <c r="N1601" s="74"/>
      <c r="O1601" s="74"/>
      <c r="P1601" s="74"/>
      <c r="Q1601" s="74"/>
      <c r="R1601" s="74"/>
      <c r="S1601" s="74"/>
      <c r="T1601" s="74"/>
      <c r="U1601" s="74"/>
      <c r="V1601" s="74"/>
      <c r="W1601" s="74"/>
      <c r="X1601" s="74"/>
      <c r="Y1601" s="74"/>
      <c r="Z1601" s="74"/>
      <c r="AA1601" s="74"/>
      <c r="AB1601" s="74"/>
      <c r="AC1601" s="74"/>
      <c r="AD1601" s="74"/>
      <c r="AE1601" s="74"/>
      <c r="AF1601" s="74"/>
      <c r="AG1601" s="74"/>
      <c r="AH1601" s="74"/>
      <c r="AI1601" s="74"/>
      <c r="AJ1601" s="74"/>
      <c r="AK1601" s="74"/>
      <c r="AL1601" s="74"/>
      <c r="AM1601" s="74"/>
      <c r="AN1601" s="74"/>
      <c r="AO1601" s="74"/>
      <c r="AP1601" s="74"/>
      <c r="AQ1601" s="74"/>
      <c r="AR1601" s="74"/>
      <c r="AS1601" s="74"/>
      <c r="AT1601" s="74"/>
      <c r="AU1601" s="74"/>
      <c r="AV1601" s="74"/>
      <c r="AW1601" s="74"/>
      <c r="AX1601" s="74"/>
      <c r="AY1601" s="74"/>
      <c r="AZ1601" s="74"/>
      <c r="BA1601" s="74"/>
      <c r="BB1601" s="74"/>
      <c r="BC1601" s="74"/>
      <c r="BD1601" s="74"/>
      <c r="BE1601" s="74"/>
      <c r="BF1601" s="74"/>
      <c r="BG1601" s="74"/>
      <c r="BH1601" s="74"/>
      <c r="BI1601" s="74"/>
      <c r="BJ1601" s="74"/>
      <c r="BK1601" s="74"/>
      <c r="BL1601" s="74"/>
      <c r="BM1601" s="74"/>
      <c r="BN1601" s="74"/>
      <c r="BO1601" s="74"/>
      <c r="BP1601" s="74"/>
      <c r="BQ1601" s="74"/>
      <c r="BR1601" s="74"/>
      <c r="BS1601" s="74"/>
      <c r="BT1601" s="74"/>
      <c r="BU1601" s="74"/>
      <c r="BV1601" s="74"/>
      <c r="BW1601" s="74"/>
      <c r="BX1601" s="74"/>
      <c r="BY1601" s="74"/>
      <c r="BZ1601" s="74"/>
      <c r="CA1601" s="74"/>
      <c r="CB1601" s="74"/>
      <c r="CC1601" s="74"/>
      <c r="CD1601" s="74"/>
      <c r="CE1601" s="74"/>
      <c r="CF1601" s="74"/>
      <c r="CG1601" s="74"/>
      <c r="CH1601" s="74"/>
      <c r="CI1601" s="74"/>
      <c r="CJ1601" s="74"/>
      <c r="CK1601" s="74"/>
      <c r="CL1601" s="74"/>
      <c r="CM1601" s="74"/>
      <c r="CN1601" s="74"/>
      <c r="CO1601" s="74"/>
      <c r="CP1601" s="74"/>
      <c r="CQ1601" s="74"/>
      <c r="CR1601" s="74"/>
      <c r="CS1601" s="74"/>
      <c r="CT1601" s="74"/>
      <c r="CU1601" s="74"/>
      <c r="CV1601" s="74"/>
      <c r="CW1601" s="74"/>
      <c r="CX1601" s="74"/>
      <c r="CY1601" s="74"/>
      <c r="CZ1601" s="74"/>
      <c r="DA1601" s="74"/>
      <c r="DB1601" s="74"/>
      <c r="DC1601" s="74"/>
      <c r="DD1601" s="74"/>
      <c r="DE1601" s="74"/>
      <c r="DF1601" s="74"/>
      <c r="DG1601" s="74"/>
      <c r="DH1601" s="74"/>
      <c r="DI1601" s="74"/>
      <c r="DJ1601" s="74"/>
      <c r="DK1601" s="74"/>
      <c r="DL1601" s="74"/>
      <c r="DM1601" s="74"/>
      <c r="DN1601" s="74"/>
      <c r="DO1601" s="74"/>
      <c r="DP1601" s="74"/>
      <c r="DQ1601" s="74"/>
      <c r="DR1601" s="74"/>
      <c r="DS1601" s="74"/>
      <c r="DT1601" s="74"/>
      <c r="DU1601" s="74"/>
      <c r="DV1601" s="74"/>
      <c r="DW1601" s="74"/>
      <c r="DX1601" s="74"/>
      <c r="DY1601" s="74"/>
      <c r="DZ1601" s="74"/>
      <c r="EA1601" s="74"/>
      <c r="EB1601" s="74"/>
      <c r="EC1601" s="74"/>
      <c r="ED1601" s="74"/>
      <c r="EE1601" s="74"/>
      <c r="EF1601" s="74"/>
      <c r="EG1601" s="74"/>
      <c r="EH1601" s="74"/>
      <c r="EI1601" s="74"/>
      <c r="EJ1601" s="74"/>
      <c r="EK1601" s="74"/>
      <c r="EL1601" s="74"/>
      <c r="EM1601" s="74"/>
      <c r="EN1601" s="74"/>
      <c r="EO1601" s="74"/>
      <c r="EP1601" s="74"/>
      <c r="EQ1601" s="74"/>
      <c r="ER1601" s="74"/>
      <c r="ES1601" s="74"/>
      <c r="ET1601" s="74"/>
      <c r="EU1601" s="74"/>
      <c r="EV1601" s="74"/>
      <c r="EW1601" s="74"/>
      <c r="EX1601" s="74"/>
      <c r="EY1601" s="74"/>
      <c r="EZ1601" s="74"/>
      <c r="FA1601" s="74"/>
    </row>
    <row r="1602" spans="1:157" ht="47.25">
      <c r="B1602" s="154" t="s">
        <v>2688</v>
      </c>
      <c r="C1602" s="308" t="s">
        <v>1767</v>
      </c>
      <c r="D1602" s="276" t="s">
        <v>2823</v>
      </c>
      <c r="E1602" s="277" t="s">
        <v>21</v>
      </c>
      <c r="F1602" s="278"/>
      <c r="G1602" s="279"/>
      <c r="H1602" s="178">
        <f>SUM(H1603:H1605)</f>
        <v>5.3930000000000007</v>
      </c>
    </row>
    <row r="1603" spans="1:157" ht="30">
      <c r="B1603" s="309" t="s">
        <v>2689</v>
      </c>
      <c r="C1603" s="274">
        <v>88247</v>
      </c>
      <c r="D1603" s="95" t="s">
        <v>1246</v>
      </c>
      <c r="E1603" s="261" t="s">
        <v>261</v>
      </c>
      <c r="F1603" s="223">
        <v>0.1</v>
      </c>
      <c r="G1603" s="95">
        <v>12.91</v>
      </c>
      <c r="H1603" s="268">
        <f>F1603*G1603</f>
        <v>1.2910000000000001</v>
      </c>
    </row>
    <row r="1604" spans="1:157" ht="30">
      <c r="B1604" s="309" t="s">
        <v>2690</v>
      </c>
      <c r="C1604" s="274">
        <v>88264</v>
      </c>
      <c r="D1604" s="95" t="s">
        <v>266</v>
      </c>
      <c r="E1604" s="261" t="s">
        <v>261</v>
      </c>
      <c r="F1604" s="223">
        <v>0.1</v>
      </c>
      <c r="G1604" s="95">
        <v>15.72</v>
      </c>
      <c r="H1604" s="268">
        <f>F1604*G1604</f>
        <v>1.5720000000000001</v>
      </c>
    </row>
    <row r="1605" spans="1:157" ht="30.75" thickBot="1">
      <c r="B1605" s="309" t="s">
        <v>2825</v>
      </c>
      <c r="C1605" s="280" t="s">
        <v>2826</v>
      </c>
      <c r="D1605" s="121" t="s">
        <v>2824</v>
      </c>
      <c r="E1605" s="265" t="s">
        <v>21</v>
      </c>
      <c r="F1605" s="224">
        <v>1</v>
      </c>
      <c r="G1605" s="121">
        <v>2.5299999999999998</v>
      </c>
      <c r="H1605" s="269">
        <f>F1605*G1605</f>
        <v>2.5299999999999998</v>
      </c>
    </row>
    <row r="1606" spans="1:157" s="172" customFormat="1" ht="15.75" thickBot="1">
      <c r="A1606" s="165"/>
      <c r="B1606" s="304"/>
      <c r="C1606" s="305"/>
      <c r="E1606" s="197"/>
      <c r="F1606" s="266"/>
      <c r="G1606" s="168"/>
      <c r="H1606" s="197"/>
      <c r="I1606" s="74"/>
      <c r="J1606" s="74"/>
      <c r="K1606" s="74"/>
      <c r="L1606" s="74"/>
      <c r="M1606" s="74"/>
      <c r="N1606" s="74"/>
      <c r="O1606" s="74"/>
      <c r="P1606" s="74"/>
      <c r="Q1606" s="74"/>
      <c r="R1606" s="74"/>
      <c r="S1606" s="74"/>
      <c r="T1606" s="74"/>
      <c r="U1606" s="74"/>
      <c r="V1606" s="74"/>
      <c r="W1606" s="74"/>
      <c r="X1606" s="74"/>
      <c r="Y1606" s="74"/>
      <c r="Z1606" s="74"/>
      <c r="AA1606" s="74"/>
      <c r="AB1606" s="74"/>
      <c r="AC1606" s="74"/>
      <c r="AD1606" s="74"/>
      <c r="AE1606" s="74"/>
      <c r="AF1606" s="74"/>
      <c r="AG1606" s="74"/>
      <c r="AH1606" s="74"/>
      <c r="AI1606" s="74"/>
      <c r="AJ1606" s="74"/>
      <c r="AK1606" s="74"/>
      <c r="AL1606" s="74"/>
      <c r="AM1606" s="74"/>
      <c r="AN1606" s="74"/>
      <c r="AO1606" s="74"/>
      <c r="AP1606" s="74"/>
      <c r="AQ1606" s="74"/>
      <c r="AR1606" s="74"/>
      <c r="AS1606" s="74"/>
      <c r="AT1606" s="74"/>
      <c r="AU1606" s="74"/>
      <c r="AV1606" s="74"/>
      <c r="AW1606" s="74"/>
      <c r="AX1606" s="74"/>
      <c r="AY1606" s="74"/>
      <c r="AZ1606" s="74"/>
      <c r="BA1606" s="74"/>
      <c r="BB1606" s="74"/>
      <c r="BC1606" s="74"/>
      <c r="BD1606" s="74"/>
      <c r="BE1606" s="74"/>
      <c r="BF1606" s="74"/>
      <c r="BG1606" s="74"/>
      <c r="BH1606" s="74"/>
      <c r="BI1606" s="74"/>
      <c r="BJ1606" s="74"/>
      <c r="BK1606" s="74"/>
      <c r="BL1606" s="74"/>
      <c r="BM1606" s="74"/>
      <c r="BN1606" s="74"/>
      <c r="BO1606" s="74"/>
      <c r="BP1606" s="74"/>
      <c r="BQ1606" s="74"/>
      <c r="BR1606" s="74"/>
      <c r="BS1606" s="74"/>
      <c r="BT1606" s="74"/>
      <c r="BU1606" s="74"/>
      <c r="BV1606" s="74"/>
      <c r="BW1606" s="74"/>
      <c r="BX1606" s="74"/>
      <c r="BY1606" s="74"/>
      <c r="BZ1606" s="74"/>
      <c r="CA1606" s="74"/>
      <c r="CB1606" s="74"/>
      <c r="CC1606" s="74"/>
      <c r="CD1606" s="74"/>
      <c r="CE1606" s="74"/>
      <c r="CF1606" s="74"/>
      <c r="CG1606" s="74"/>
      <c r="CH1606" s="74"/>
      <c r="CI1606" s="74"/>
      <c r="CJ1606" s="74"/>
      <c r="CK1606" s="74"/>
      <c r="CL1606" s="74"/>
      <c r="CM1606" s="74"/>
      <c r="CN1606" s="74"/>
      <c r="CO1606" s="74"/>
      <c r="CP1606" s="74"/>
      <c r="CQ1606" s="74"/>
      <c r="CR1606" s="74"/>
      <c r="CS1606" s="74"/>
      <c r="CT1606" s="74"/>
      <c r="CU1606" s="74"/>
      <c r="CV1606" s="74"/>
      <c r="CW1606" s="74"/>
      <c r="CX1606" s="74"/>
      <c r="CY1606" s="74"/>
      <c r="CZ1606" s="74"/>
      <c r="DA1606" s="74"/>
      <c r="DB1606" s="74"/>
      <c r="DC1606" s="74"/>
      <c r="DD1606" s="74"/>
      <c r="DE1606" s="74"/>
      <c r="DF1606" s="74"/>
      <c r="DG1606" s="74"/>
      <c r="DH1606" s="74"/>
      <c r="DI1606" s="74"/>
      <c r="DJ1606" s="74"/>
      <c r="DK1606" s="74"/>
      <c r="DL1606" s="74"/>
      <c r="DM1606" s="74"/>
      <c r="DN1606" s="74"/>
      <c r="DO1606" s="74"/>
      <c r="DP1606" s="74"/>
      <c r="DQ1606" s="74"/>
      <c r="DR1606" s="74"/>
      <c r="DS1606" s="74"/>
      <c r="DT1606" s="74"/>
      <c r="DU1606" s="74"/>
      <c r="DV1606" s="74"/>
      <c r="DW1606" s="74"/>
      <c r="DX1606" s="74"/>
      <c r="DY1606" s="74"/>
      <c r="DZ1606" s="74"/>
      <c r="EA1606" s="74"/>
      <c r="EB1606" s="74"/>
      <c r="EC1606" s="74"/>
      <c r="ED1606" s="74"/>
      <c r="EE1606" s="74"/>
      <c r="EF1606" s="74"/>
      <c r="EG1606" s="74"/>
      <c r="EH1606" s="74"/>
      <c r="EI1606" s="74"/>
      <c r="EJ1606" s="74"/>
      <c r="EK1606" s="74"/>
      <c r="EL1606" s="74"/>
      <c r="EM1606" s="74"/>
      <c r="EN1606" s="74"/>
      <c r="EO1606" s="74"/>
      <c r="EP1606" s="74"/>
      <c r="EQ1606" s="74"/>
      <c r="ER1606" s="74"/>
      <c r="ES1606" s="74"/>
      <c r="ET1606" s="74"/>
      <c r="EU1606" s="74"/>
      <c r="EV1606" s="74"/>
      <c r="EW1606" s="74"/>
      <c r="EX1606" s="74"/>
      <c r="EY1606" s="74"/>
      <c r="EZ1606" s="74"/>
      <c r="FA1606" s="74"/>
    </row>
    <row r="1607" spans="1:157" ht="31.5">
      <c r="B1607" s="154" t="s">
        <v>2691</v>
      </c>
      <c r="C1607" s="308" t="s">
        <v>1768</v>
      </c>
      <c r="D1607" s="276" t="s">
        <v>1227</v>
      </c>
      <c r="E1607" s="277" t="s">
        <v>21</v>
      </c>
      <c r="F1607" s="278"/>
      <c r="G1607" s="279"/>
      <c r="H1607" s="178">
        <f>SUM(H1608:H1610)</f>
        <v>24.294499999999999</v>
      </c>
    </row>
    <row r="1608" spans="1:157" ht="30">
      <c r="B1608" s="291" t="s">
        <v>2656</v>
      </c>
      <c r="C1608" s="274" t="s">
        <v>1247</v>
      </c>
      <c r="D1608" s="95" t="s">
        <v>1246</v>
      </c>
      <c r="E1608" s="261" t="s">
        <v>261</v>
      </c>
      <c r="F1608" s="223">
        <v>0.15</v>
      </c>
      <c r="G1608" s="95">
        <v>12.91</v>
      </c>
      <c r="H1608" s="268">
        <f>F1608*G1608</f>
        <v>1.9364999999999999</v>
      </c>
    </row>
    <row r="1609" spans="1:157" ht="30">
      <c r="B1609" s="291" t="s">
        <v>2692</v>
      </c>
      <c r="C1609" s="274" t="s">
        <v>745</v>
      </c>
      <c r="D1609" s="95" t="s">
        <v>266</v>
      </c>
      <c r="E1609" s="261" t="s">
        <v>261</v>
      </c>
      <c r="F1609" s="223">
        <v>0.15</v>
      </c>
      <c r="G1609" s="95">
        <v>15.72</v>
      </c>
      <c r="H1609" s="268">
        <f>F1609*G1609</f>
        <v>2.3580000000000001</v>
      </c>
    </row>
    <row r="1610" spans="1:157" ht="30.75" thickBot="1">
      <c r="B1610" s="291" t="s">
        <v>2693</v>
      </c>
      <c r="C1610" s="280" t="s">
        <v>1363</v>
      </c>
      <c r="D1610" s="121" t="s">
        <v>1227</v>
      </c>
      <c r="E1610" s="265" t="s">
        <v>21</v>
      </c>
      <c r="F1610" s="224">
        <v>1</v>
      </c>
      <c r="G1610" s="121">
        <v>20</v>
      </c>
      <c r="H1610" s="269">
        <f>F1610*G1610</f>
        <v>20</v>
      </c>
    </row>
    <row r="1611" spans="1:157" s="172" customFormat="1" ht="15.75" thickBot="1">
      <c r="A1611" s="165"/>
      <c r="B1611" s="166"/>
      <c r="C1611" s="197" t="s">
        <v>907</v>
      </c>
      <c r="D1611" s="168"/>
      <c r="E1611" s="197"/>
      <c r="F1611" s="266"/>
      <c r="G1611" s="168"/>
      <c r="H1611" s="197"/>
      <c r="I1611" s="74"/>
      <c r="J1611" s="74"/>
      <c r="K1611" s="74"/>
      <c r="L1611" s="74"/>
      <c r="M1611" s="74"/>
      <c r="N1611" s="74"/>
      <c r="O1611" s="74"/>
      <c r="P1611" s="74"/>
      <c r="Q1611" s="74"/>
      <c r="R1611" s="74"/>
      <c r="S1611" s="74"/>
      <c r="T1611" s="74"/>
      <c r="U1611" s="74"/>
      <c r="V1611" s="74"/>
      <c r="W1611" s="74"/>
      <c r="X1611" s="74"/>
      <c r="Y1611" s="74"/>
      <c r="Z1611" s="74"/>
      <c r="AA1611" s="74"/>
      <c r="AB1611" s="74"/>
      <c r="AC1611" s="74"/>
      <c r="AD1611" s="74"/>
      <c r="AE1611" s="74"/>
      <c r="AF1611" s="74"/>
      <c r="AG1611" s="74"/>
      <c r="AH1611" s="74"/>
      <c r="AI1611" s="74"/>
      <c r="AJ1611" s="74"/>
      <c r="AK1611" s="74"/>
      <c r="AL1611" s="74"/>
      <c r="AM1611" s="74"/>
      <c r="AN1611" s="74"/>
      <c r="AO1611" s="74"/>
      <c r="AP1611" s="74"/>
      <c r="AQ1611" s="74"/>
      <c r="AR1611" s="74"/>
      <c r="AS1611" s="74"/>
      <c r="AT1611" s="74"/>
      <c r="AU1611" s="74"/>
      <c r="AV1611" s="74"/>
      <c r="AW1611" s="74"/>
      <c r="AX1611" s="74"/>
      <c r="AY1611" s="74"/>
      <c r="AZ1611" s="74"/>
      <c r="BA1611" s="74"/>
      <c r="BB1611" s="74"/>
      <c r="BC1611" s="74"/>
      <c r="BD1611" s="74"/>
      <c r="BE1611" s="74"/>
      <c r="BF1611" s="74"/>
      <c r="BG1611" s="74"/>
      <c r="BH1611" s="74"/>
      <c r="BI1611" s="74"/>
      <c r="BJ1611" s="74"/>
      <c r="BK1611" s="74"/>
      <c r="BL1611" s="74"/>
      <c r="BM1611" s="74"/>
      <c r="BN1611" s="74"/>
      <c r="BO1611" s="74"/>
      <c r="BP1611" s="74"/>
      <c r="BQ1611" s="74"/>
      <c r="BR1611" s="74"/>
      <c r="BS1611" s="74"/>
      <c r="BT1611" s="74"/>
      <c r="BU1611" s="74"/>
      <c r="BV1611" s="74"/>
      <c r="BW1611" s="74"/>
      <c r="BX1611" s="74"/>
      <c r="BY1611" s="74"/>
      <c r="BZ1611" s="74"/>
      <c r="CA1611" s="74"/>
      <c r="CB1611" s="74"/>
      <c r="CC1611" s="74"/>
      <c r="CD1611" s="74"/>
      <c r="CE1611" s="74"/>
      <c r="CF1611" s="74"/>
      <c r="CG1611" s="74"/>
      <c r="CH1611" s="74"/>
      <c r="CI1611" s="74"/>
      <c r="CJ1611" s="74"/>
      <c r="CK1611" s="74"/>
      <c r="CL1611" s="74"/>
      <c r="CM1611" s="74"/>
      <c r="CN1611" s="74"/>
      <c r="CO1611" s="74"/>
      <c r="CP1611" s="74"/>
      <c r="CQ1611" s="74"/>
      <c r="CR1611" s="74"/>
      <c r="CS1611" s="74"/>
      <c r="CT1611" s="74"/>
      <c r="CU1611" s="74"/>
      <c r="CV1611" s="74"/>
      <c r="CW1611" s="74"/>
      <c r="CX1611" s="74"/>
      <c r="CY1611" s="74"/>
      <c r="CZ1611" s="74"/>
      <c r="DA1611" s="74"/>
      <c r="DB1611" s="74"/>
      <c r="DC1611" s="74"/>
      <c r="DD1611" s="74"/>
      <c r="DE1611" s="74"/>
      <c r="DF1611" s="74"/>
      <c r="DG1611" s="74"/>
      <c r="DH1611" s="74"/>
      <c r="DI1611" s="74"/>
      <c r="DJ1611" s="74"/>
      <c r="DK1611" s="74"/>
      <c r="DL1611" s="74"/>
      <c r="DM1611" s="74"/>
      <c r="DN1611" s="74"/>
      <c r="DO1611" s="74"/>
      <c r="DP1611" s="74"/>
      <c r="DQ1611" s="74"/>
      <c r="DR1611" s="74"/>
      <c r="DS1611" s="74"/>
      <c r="DT1611" s="74"/>
      <c r="DU1611" s="74"/>
      <c r="DV1611" s="74"/>
      <c r="DW1611" s="74"/>
      <c r="DX1611" s="74"/>
      <c r="DY1611" s="74"/>
      <c r="DZ1611" s="74"/>
      <c r="EA1611" s="74"/>
      <c r="EB1611" s="74"/>
      <c r="EC1611" s="74"/>
      <c r="ED1611" s="74"/>
      <c r="EE1611" s="74"/>
      <c r="EF1611" s="74"/>
      <c r="EG1611" s="74"/>
      <c r="EH1611" s="74"/>
      <c r="EI1611" s="74"/>
      <c r="EJ1611" s="74"/>
      <c r="EK1611" s="74"/>
      <c r="EL1611" s="74"/>
      <c r="EM1611" s="74"/>
      <c r="EN1611" s="74"/>
      <c r="EO1611" s="74"/>
      <c r="EP1611" s="74"/>
      <c r="EQ1611" s="74"/>
      <c r="ER1611" s="74"/>
      <c r="ES1611" s="74"/>
      <c r="ET1611" s="74"/>
      <c r="EU1611" s="74"/>
      <c r="EV1611" s="74"/>
      <c r="EW1611" s="74"/>
      <c r="EX1611" s="74"/>
      <c r="EY1611" s="74"/>
      <c r="EZ1611" s="74"/>
      <c r="FA1611" s="74"/>
    </row>
    <row r="1612" spans="1:157" ht="16.5" thickBot="1">
      <c r="B1612" s="283" t="s">
        <v>1690</v>
      </c>
      <c r="C1612" s="284" t="s">
        <v>907</v>
      </c>
      <c r="D1612" s="285" t="s">
        <v>1228</v>
      </c>
      <c r="E1612" s="286"/>
      <c r="F1612" s="287"/>
      <c r="G1612" s="288"/>
      <c r="H1612" s="289"/>
    </row>
    <row r="1613" spans="1:157" ht="31.5">
      <c r="B1613" s="154" t="s">
        <v>1691</v>
      </c>
      <c r="C1613" s="310" t="s">
        <v>1769</v>
      </c>
      <c r="D1613" s="311" t="s">
        <v>1229</v>
      </c>
      <c r="E1613" s="301" t="s">
        <v>21</v>
      </c>
      <c r="F1613" s="294"/>
      <c r="G1613" s="295"/>
      <c r="H1613" s="160">
        <f>SUM(H1614:H1616)</f>
        <v>60.251999999999995</v>
      </c>
    </row>
    <row r="1614" spans="1:157">
      <c r="B1614" s="309" t="s">
        <v>2694</v>
      </c>
      <c r="C1614" s="274" t="s">
        <v>1247</v>
      </c>
      <c r="D1614" s="95" t="s">
        <v>1246</v>
      </c>
      <c r="E1614" s="261" t="s">
        <v>261</v>
      </c>
      <c r="F1614" s="223">
        <v>0.4</v>
      </c>
      <c r="G1614" s="95">
        <v>12.91</v>
      </c>
      <c r="H1614" s="268">
        <f>F1614*G1614</f>
        <v>5.1640000000000006</v>
      </c>
    </row>
    <row r="1615" spans="1:157">
      <c r="B1615" s="309" t="s">
        <v>2696</v>
      </c>
      <c r="C1615" s="274" t="s">
        <v>745</v>
      </c>
      <c r="D1615" s="95" t="s">
        <v>266</v>
      </c>
      <c r="E1615" s="261" t="s">
        <v>261</v>
      </c>
      <c r="F1615" s="223">
        <v>0.4</v>
      </c>
      <c r="G1615" s="95">
        <v>15.72</v>
      </c>
      <c r="H1615" s="268">
        <f>F1615*G1615</f>
        <v>6.2880000000000003</v>
      </c>
    </row>
    <row r="1616" spans="1:157" ht="30.75" thickBot="1">
      <c r="B1616" s="309" t="s">
        <v>2697</v>
      </c>
      <c r="C1616" s="280" t="s">
        <v>1364</v>
      </c>
      <c r="D1616" s="121" t="s">
        <v>1365</v>
      </c>
      <c r="E1616" s="265" t="s">
        <v>21</v>
      </c>
      <c r="F1616" s="224">
        <v>1</v>
      </c>
      <c r="G1616" s="121">
        <v>48.8</v>
      </c>
      <c r="H1616" s="269">
        <f>F1616*G1616</f>
        <v>48.8</v>
      </c>
    </row>
    <row r="1617" spans="1:157" s="172" customFormat="1" ht="15.75" thickBot="1">
      <c r="A1617" s="165"/>
      <c r="B1617" s="198"/>
      <c r="C1617" s="172" t="s">
        <v>907</v>
      </c>
      <c r="E1617" s="198"/>
      <c r="I1617" s="74"/>
      <c r="J1617" s="74"/>
      <c r="K1617" s="74"/>
      <c r="L1617" s="74"/>
      <c r="M1617" s="74"/>
      <c r="N1617" s="74"/>
      <c r="O1617" s="74"/>
      <c r="P1617" s="74"/>
      <c r="Q1617" s="74"/>
      <c r="R1617" s="74"/>
      <c r="S1617" s="74"/>
      <c r="T1617" s="74"/>
      <c r="U1617" s="74"/>
      <c r="V1617" s="74"/>
      <c r="W1617" s="74"/>
      <c r="X1617" s="74"/>
      <c r="Y1617" s="74"/>
      <c r="Z1617" s="74"/>
      <c r="AA1617" s="74"/>
      <c r="AB1617" s="74"/>
      <c r="AC1617" s="74"/>
      <c r="AD1617" s="74"/>
      <c r="AE1617" s="74"/>
      <c r="AF1617" s="74"/>
      <c r="AG1617" s="74"/>
      <c r="AH1617" s="74"/>
      <c r="AI1617" s="74"/>
      <c r="AJ1617" s="74"/>
      <c r="AK1617" s="74"/>
      <c r="AL1617" s="74"/>
      <c r="AM1617" s="74"/>
      <c r="AN1617" s="74"/>
      <c r="AO1617" s="74"/>
      <c r="AP1617" s="74"/>
      <c r="AQ1617" s="74"/>
      <c r="AR1617" s="74"/>
      <c r="AS1617" s="74"/>
      <c r="AT1617" s="74"/>
      <c r="AU1617" s="74"/>
      <c r="AV1617" s="74"/>
      <c r="AW1617" s="74"/>
      <c r="AX1617" s="74"/>
      <c r="AY1617" s="74"/>
      <c r="AZ1617" s="74"/>
      <c r="BA1617" s="74"/>
      <c r="BB1617" s="74"/>
      <c r="BC1617" s="74"/>
      <c r="BD1617" s="74"/>
      <c r="BE1617" s="74"/>
      <c r="BF1617" s="74"/>
      <c r="BG1617" s="74"/>
      <c r="BH1617" s="74"/>
      <c r="BI1617" s="74"/>
      <c r="BJ1617" s="74"/>
      <c r="BK1617" s="74"/>
      <c r="BL1617" s="74"/>
      <c r="BM1617" s="74"/>
      <c r="BN1617" s="74"/>
      <c r="BO1617" s="74"/>
      <c r="BP1617" s="74"/>
      <c r="BQ1617" s="74"/>
      <c r="BR1617" s="74"/>
      <c r="BS1617" s="74"/>
      <c r="BT1617" s="74"/>
      <c r="BU1617" s="74"/>
      <c r="BV1617" s="74"/>
      <c r="BW1617" s="74"/>
      <c r="BX1617" s="74"/>
      <c r="BY1617" s="74"/>
      <c r="BZ1617" s="74"/>
      <c r="CA1617" s="74"/>
      <c r="CB1617" s="74"/>
      <c r="CC1617" s="74"/>
      <c r="CD1617" s="74"/>
      <c r="CE1617" s="74"/>
      <c r="CF1617" s="74"/>
      <c r="CG1617" s="74"/>
      <c r="CH1617" s="74"/>
      <c r="CI1617" s="74"/>
      <c r="CJ1617" s="74"/>
      <c r="CK1617" s="74"/>
      <c r="CL1617" s="74"/>
      <c r="CM1617" s="74"/>
      <c r="CN1617" s="74"/>
      <c r="CO1617" s="74"/>
      <c r="CP1617" s="74"/>
      <c r="CQ1617" s="74"/>
      <c r="CR1617" s="74"/>
      <c r="CS1617" s="74"/>
      <c r="CT1617" s="74"/>
      <c r="CU1617" s="74"/>
      <c r="CV1617" s="74"/>
      <c r="CW1617" s="74"/>
      <c r="CX1617" s="74"/>
      <c r="CY1617" s="74"/>
      <c r="CZ1617" s="74"/>
      <c r="DA1617" s="74"/>
      <c r="DB1617" s="74"/>
      <c r="DC1617" s="74"/>
      <c r="DD1617" s="74"/>
      <c r="DE1617" s="74"/>
      <c r="DF1617" s="74"/>
      <c r="DG1617" s="74"/>
      <c r="DH1617" s="74"/>
      <c r="DI1617" s="74"/>
      <c r="DJ1617" s="74"/>
      <c r="DK1617" s="74"/>
      <c r="DL1617" s="74"/>
      <c r="DM1617" s="74"/>
      <c r="DN1617" s="74"/>
      <c r="DO1617" s="74"/>
      <c r="DP1617" s="74"/>
      <c r="DQ1617" s="74"/>
      <c r="DR1617" s="74"/>
      <c r="DS1617" s="74"/>
      <c r="DT1617" s="74"/>
      <c r="DU1617" s="74"/>
      <c r="DV1617" s="74"/>
      <c r="DW1617" s="74"/>
      <c r="DX1617" s="74"/>
      <c r="DY1617" s="74"/>
      <c r="DZ1617" s="74"/>
      <c r="EA1617" s="74"/>
      <c r="EB1617" s="74"/>
      <c r="EC1617" s="74"/>
      <c r="ED1617" s="74"/>
      <c r="EE1617" s="74"/>
      <c r="EF1617" s="74"/>
      <c r="EG1617" s="74"/>
      <c r="EH1617" s="74"/>
      <c r="EI1617" s="74"/>
      <c r="EJ1617" s="74"/>
      <c r="EK1617" s="74"/>
      <c r="EL1617" s="74"/>
      <c r="EM1617" s="74"/>
      <c r="EN1617" s="74"/>
      <c r="EO1617" s="74"/>
      <c r="EP1617" s="74"/>
      <c r="EQ1617" s="74"/>
      <c r="ER1617" s="74"/>
      <c r="ES1617" s="74"/>
      <c r="ET1617" s="74"/>
      <c r="EU1617" s="74"/>
      <c r="EV1617" s="74"/>
      <c r="EW1617" s="74"/>
      <c r="EX1617" s="74"/>
      <c r="EY1617" s="74"/>
      <c r="EZ1617" s="74"/>
      <c r="FA1617" s="74"/>
    </row>
    <row r="1618" spans="1:157" ht="47.25">
      <c r="B1618" s="154" t="s">
        <v>1692</v>
      </c>
      <c r="C1618" s="308" t="s">
        <v>1770</v>
      </c>
      <c r="D1618" s="276" t="s">
        <v>1200</v>
      </c>
      <c r="E1618" s="277" t="s">
        <v>30</v>
      </c>
      <c r="F1618" s="278"/>
      <c r="G1618" s="279"/>
      <c r="H1618" s="178">
        <f>SUM(H1619:H1621)</f>
        <v>4.6867599999999996</v>
      </c>
    </row>
    <row r="1619" spans="1:157">
      <c r="B1619" s="309" t="s">
        <v>2698</v>
      </c>
      <c r="C1619" s="274" t="s">
        <v>1247</v>
      </c>
      <c r="D1619" s="95" t="s">
        <v>1246</v>
      </c>
      <c r="E1619" s="261" t="s">
        <v>261</v>
      </c>
      <c r="F1619" s="223">
        <v>8.2000000000000003E-2</v>
      </c>
      <c r="G1619" s="95">
        <v>12.91</v>
      </c>
      <c r="H1619" s="268">
        <f>F1619*G1619</f>
        <v>1.0586200000000001</v>
      </c>
    </row>
    <row r="1620" spans="1:157">
      <c r="B1620" s="309" t="s">
        <v>2695</v>
      </c>
      <c r="C1620" s="274" t="s">
        <v>745</v>
      </c>
      <c r="D1620" s="95" t="s">
        <v>266</v>
      </c>
      <c r="E1620" s="261" t="s">
        <v>261</v>
      </c>
      <c r="F1620" s="223">
        <v>8.2000000000000003E-2</v>
      </c>
      <c r="G1620" s="95">
        <v>15.72</v>
      </c>
      <c r="H1620" s="268">
        <f>F1620*G1620</f>
        <v>1.2890400000000002</v>
      </c>
    </row>
    <row r="1621" spans="1:157" ht="15.75" thickBot="1">
      <c r="B1621" s="309" t="s">
        <v>2699</v>
      </c>
      <c r="C1621" s="280" t="s">
        <v>1366</v>
      </c>
      <c r="D1621" s="121" t="s">
        <v>1367</v>
      </c>
      <c r="E1621" s="265" t="s">
        <v>30</v>
      </c>
      <c r="F1621" s="224">
        <v>1.0169999999999999</v>
      </c>
      <c r="G1621" s="121">
        <v>2.2999999999999998</v>
      </c>
      <c r="H1621" s="269">
        <f>F1621*G1621</f>
        <v>2.3390999999999997</v>
      </c>
    </row>
    <row r="1622" spans="1:157" s="172" customFormat="1" ht="15.75" thickBot="1">
      <c r="A1622" s="165"/>
      <c r="B1622" s="198"/>
      <c r="C1622" s="172" t="s">
        <v>907</v>
      </c>
      <c r="E1622" s="198"/>
      <c r="I1622" s="74"/>
      <c r="J1622" s="74"/>
      <c r="K1622" s="74"/>
      <c r="L1622" s="74"/>
      <c r="M1622" s="74"/>
      <c r="N1622" s="74"/>
      <c r="O1622" s="74"/>
      <c r="P1622" s="74"/>
      <c r="Q1622" s="74"/>
      <c r="R1622" s="74"/>
      <c r="S1622" s="74"/>
      <c r="T1622" s="74"/>
      <c r="U1622" s="74"/>
      <c r="V1622" s="74"/>
      <c r="W1622" s="74"/>
      <c r="X1622" s="74"/>
      <c r="Y1622" s="74"/>
      <c r="Z1622" s="74"/>
      <c r="AA1622" s="74"/>
      <c r="AB1622" s="74"/>
      <c r="AC1622" s="74"/>
      <c r="AD1622" s="74"/>
      <c r="AE1622" s="74"/>
      <c r="AF1622" s="74"/>
      <c r="AG1622" s="74"/>
      <c r="AH1622" s="74"/>
      <c r="AI1622" s="74"/>
      <c r="AJ1622" s="74"/>
      <c r="AK1622" s="74"/>
      <c r="AL1622" s="74"/>
      <c r="AM1622" s="74"/>
      <c r="AN1622" s="74"/>
      <c r="AO1622" s="74"/>
      <c r="AP1622" s="74"/>
      <c r="AQ1622" s="74"/>
      <c r="AR1622" s="74"/>
      <c r="AS1622" s="74"/>
      <c r="AT1622" s="74"/>
      <c r="AU1622" s="74"/>
      <c r="AV1622" s="74"/>
      <c r="AW1622" s="74"/>
      <c r="AX1622" s="74"/>
      <c r="AY1622" s="74"/>
      <c r="AZ1622" s="74"/>
      <c r="BA1622" s="74"/>
      <c r="BB1622" s="74"/>
      <c r="BC1622" s="74"/>
      <c r="BD1622" s="74"/>
      <c r="BE1622" s="74"/>
      <c r="BF1622" s="74"/>
      <c r="BG1622" s="74"/>
      <c r="BH1622" s="74"/>
      <c r="BI1622" s="74"/>
      <c r="BJ1622" s="74"/>
      <c r="BK1622" s="74"/>
      <c r="BL1622" s="74"/>
      <c r="BM1622" s="74"/>
      <c r="BN1622" s="74"/>
      <c r="BO1622" s="74"/>
      <c r="BP1622" s="74"/>
      <c r="BQ1622" s="74"/>
      <c r="BR1622" s="74"/>
      <c r="BS1622" s="74"/>
      <c r="BT1622" s="74"/>
      <c r="BU1622" s="74"/>
      <c r="BV1622" s="74"/>
      <c r="BW1622" s="74"/>
      <c r="BX1622" s="74"/>
      <c r="BY1622" s="74"/>
      <c r="BZ1622" s="74"/>
      <c r="CA1622" s="74"/>
      <c r="CB1622" s="74"/>
      <c r="CC1622" s="74"/>
      <c r="CD1622" s="74"/>
      <c r="CE1622" s="74"/>
      <c r="CF1622" s="74"/>
      <c r="CG1622" s="74"/>
      <c r="CH1622" s="74"/>
      <c r="CI1622" s="74"/>
      <c r="CJ1622" s="74"/>
      <c r="CK1622" s="74"/>
      <c r="CL1622" s="74"/>
      <c r="CM1622" s="74"/>
      <c r="CN1622" s="74"/>
      <c r="CO1622" s="74"/>
      <c r="CP1622" s="74"/>
      <c r="CQ1622" s="74"/>
      <c r="CR1622" s="74"/>
      <c r="CS1622" s="74"/>
      <c r="CT1622" s="74"/>
      <c r="CU1622" s="74"/>
      <c r="CV1622" s="74"/>
      <c r="CW1622" s="74"/>
      <c r="CX1622" s="74"/>
      <c r="CY1622" s="74"/>
      <c r="CZ1622" s="74"/>
      <c r="DA1622" s="74"/>
      <c r="DB1622" s="74"/>
      <c r="DC1622" s="74"/>
      <c r="DD1622" s="74"/>
      <c r="DE1622" s="74"/>
      <c r="DF1622" s="74"/>
      <c r="DG1622" s="74"/>
      <c r="DH1622" s="74"/>
      <c r="DI1622" s="74"/>
      <c r="DJ1622" s="74"/>
      <c r="DK1622" s="74"/>
      <c r="DL1622" s="74"/>
      <c r="DM1622" s="74"/>
      <c r="DN1622" s="74"/>
      <c r="DO1622" s="74"/>
      <c r="DP1622" s="74"/>
      <c r="DQ1622" s="74"/>
      <c r="DR1622" s="74"/>
      <c r="DS1622" s="74"/>
      <c r="DT1622" s="74"/>
      <c r="DU1622" s="74"/>
      <c r="DV1622" s="74"/>
      <c r="DW1622" s="74"/>
      <c r="DX1622" s="74"/>
      <c r="DY1622" s="74"/>
      <c r="DZ1622" s="74"/>
      <c r="EA1622" s="74"/>
      <c r="EB1622" s="74"/>
      <c r="EC1622" s="74"/>
      <c r="ED1622" s="74"/>
      <c r="EE1622" s="74"/>
      <c r="EF1622" s="74"/>
      <c r="EG1622" s="74"/>
      <c r="EH1622" s="74"/>
      <c r="EI1622" s="74"/>
      <c r="EJ1622" s="74"/>
      <c r="EK1622" s="74"/>
      <c r="EL1622" s="74"/>
      <c r="EM1622" s="74"/>
      <c r="EN1622" s="74"/>
      <c r="EO1622" s="74"/>
      <c r="EP1622" s="74"/>
      <c r="EQ1622" s="74"/>
      <c r="ER1622" s="74"/>
      <c r="ES1622" s="74"/>
      <c r="ET1622" s="74"/>
      <c r="EU1622" s="74"/>
      <c r="EV1622" s="74"/>
      <c r="EW1622" s="74"/>
      <c r="EX1622" s="74"/>
      <c r="EY1622" s="74"/>
      <c r="EZ1622" s="74"/>
      <c r="FA1622" s="74"/>
    </row>
    <row r="1623" spans="1:157" ht="31.5">
      <c r="B1623" s="154" t="s">
        <v>1693</v>
      </c>
      <c r="C1623" s="308" t="s">
        <v>1368</v>
      </c>
      <c r="D1623" s="276" t="s">
        <v>1369</v>
      </c>
      <c r="E1623" s="277" t="s">
        <v>30</v>
      </c>
      <c r="F1623" s="278"/>
      <c r="G1623" s="279"/>
      <c r="H1623" s="178">
        <f>SUM(H1624:H1626)</f>
        <v>4.6867599999999996</v>
      </c>
    </row>
    <row r="1624" spans="1:157">
      <c r="B1624" s="309" t="s">
        <v>2700</v>
      </c>
      <c r="C1624" s="274" t="s">
        <v>1247</v>
      </c>
      <c r="D1624" s="95" t="s">
        <v>1246</v>
      </c>
      <c r="E1624" s="261" t="s">
        <v>261</v>
      </c>
      <c r="F1624" s="223">
        <v>8.2000000000000003E-2</v>
      </c>
      <c r="G1624" s="95">
        <v>12.91</v>
      </c>
      <c r="H1624" s="268">
        <f>F1624*G1624</f>
        <v>1.0586200000000001</v>
      </c>
    </row>
    <row r="1625" spans="1:157">
      <c r="B1625" s="309" t="s">
        <v>2701</v>
      </c>
      <c r="C1625" s="274" t="s">
        <v>745</v>
      </c>
      <c r="D1625" s="95" t="s">
        <v>266</v>
      </c>
      <c r="E1625" s="261" t="s">
        <v>261</v>
      </c>
      <c r="F1625" s="223">
        <v>8.2000000000000003E-2</v>
      </c>
      <c r="G1625" s="95">
        <v>15.72</v>
      </c>
      <c r="H1625" s="268">
        <f>F1625*G1625</f>
        <v>1.2890400000000002</v>
      </c>
    </row>
    <row r="1626" spans="1:157" ht="15.75" thickBot="1">
      <c r="B1626" s="309" t="s">
        <v>2702</v>
      </c>
      <c r="C1626" s="280" t="s">
        <v>1366</v>
      </c>
      <c r="D1626" s="121" t="s">
        <v>1367</v>
      </c>
      <c r="E1626" s="265" t="s">
        <v>30</v>
      </c>
      <c r="F1626" s="224">
        <v>1.0169999999999999</v>
      </c>
      <c r="G1626" s="121">
        <v>2.2999999999999998</v>
      </c>
      <c r="H1626" s="269">
        <f>F1626*G1626</f>
        <v>2.3390999999999997</v>
      </c>
    </row>
    <row r="1627" spans="1:157" s="172" customFormat="1" ht="15.75" thickBot="1">
      <c r="A1627" s="165"/>
      <c r="B1627" s="198"/>
      <c r="C1627" s="172" t="s">
        <v>907</v>
      </c>
      <c r="E1627" s="198"/>
      <c r="I1627" s="74"/>
      <c r="J1627" s="74"/>
      <c r="K1627" s="74"/>
      <c r="L1627" s="74"/>
      <c r="M1627" s="74"/>
      <c r="N1627" s="74"/>
      <c r="O1627" s="74"/>
      <c r="P1627" s="74"/>
      <c r="Q1627" s="74"/>
      <c r="R1627" s="74"/>
      <c r="S1627" s="74"/>
      <c r="T1627" s="74"/>
      <c r="U1627" s="74"/>
      <c r="V1627" s="74"/>
      <c r="W1627" s="74"/>
      <c r="X1627" s="74"/>
      <c r="Y1627" s="74"/>
      <c r="Z1627" s="74"/>
      <c r="AA1627" s="74"/>
      <c r="AB1627" s="74"/>
      <c r="AC1627" s="74"/>
      <c r="AD1627" s="74"/>
      <c r="AE1627" s="74"/>
      <c r="AF1627" s="74"/>
      <c r="AG1627" s="74"/>
      <c r="AH1627" s="74"/>
      <c r="AI1627" s="74"/>
      <c r="AJ1627" s="74"/>
      <c r="AK1627" s="74"/>
      <c r="AL1627" s="74"/>
      <c r="AM1627" s="74"/>
      <c r="AN1627" s="74"/>
      <c r="AO1627" s="74"/>
      <c r="AP1627" s="74"/>
      <c r="AQ1627" s="74"/>
      <c r="AR1627" s="74"/>
      <c r="AS1627" s="74"/>
      <c r="AT1627" s="74"/>
      <c r="AU1627" s="74"/>
      <c r="AV1627" s="74"/>
      <c r="AW1627" s="74"/>
      <c r="AX1627" s="74"/>
      <c r="AY1627" s="74"/>
      <c r="AZ1627" s="74"/>
      <c r="BA1627" s="74"/>
      <c r="BB1627" s="74"/>
      <c r="BC1627" s="74"/>
      <c r="BD1627" s="74"/>
      <c r="BE1627" s="74"/>
      <c r="BF1627" s="74"/>
      <c r="BG1627" s="74"/>
      <c r="BH1627" s="74"/>
      <c r="BI1627" s="74"/>
      <c r="BJ1627" s="74"/>
      <c r="BK1627" s="74"/>
      <c r="BL1627" s="74"/>
      <c r="BM1627" s="74"/>
      <c r="BN1627" s="74"/>
      <c r="BO1627" s="74"/>
      <c r="BP1627" s="74"/>
      <c r="BQ1627" s="74"/>
      <c r="BR1627" s="74"/>
      <c r="BS1627" s="74"/>
      <c r="BT1627" s="74"/>
      <c r="BU1627" s="74"/>
      <c r="BV1627" s="74"/>
      <c r="BW1627" s="74"/>
      <c r="BX1627" s="74"/>
      <c r="BY1627" s="74"/>
      <c r="BZ1627" s="74"/>
      <c r="CA1627" s="74"/>
      <c r="CB1627" s="74"/>
      <c r="CC1627" s="74"/>
      <c r="CD1627" s="74"/>
      <c r="CE1627" s="74"/>
      <c r="CF1627" s="74"/>
      <c r="CG1627" s="74"/>
      <c r="CH1627" s="74"/>
      <c r="CI1627" s="74"/>
      <c r="CJ1627" s="74"/>
      <c r="CK1627" s="74"/>
      <c r="CL1627" s="74"/>
      <c r="CM1627" s="74"/>
      <c r="CN1627" s="74"/>
      <c r="CO1627" s="74"/>
      <c r="CP1627" s="74"/>
      <c r="CQ1627" s="74"/>
      <c r="CR1627" s="74"/>
      <c r="CS1627" s="74"/>
      <c r="CT1627" s="74"/>
      <c r="CU1627" s="74"/>
      <c r="CV1627" s="74"/>
      <c r="CW1627" s="74"/>
      <c r="CX1627" s="74"/>
      <c r="CY1627" s="74"/>
      <c r="CZ1627" s="74"/>
      <c r="DA1627" s="74"/>
      <c r="DB1627" s="74"/>
      <c r="DC1627" s="74"/>
      <c r="DD1627" s="74"/>
      <c r="DE1627" s="74"/>
      <c r="DF1627" s="74"/>
      <c r="DG1627" s="74"/>
      <c r="DH1627" s="74"/>
      <c r="DI1627" s="74"/>
      <c r="DJ1627" s="74"/>
      <c r="DK1627" s="74"/>
      <c r="DL1627" s="74"/>
      <c r="DM1627" s="74"/>
      <c r="DN1627" s="74"/>
      <c r="DO1627" s="74"/>
      <c r="DP1627" s="74"/>
      <c r="DQ1627" s="74"/>
      <c r="DR1627" s="74"/>
      <c r="DS1627" s="74"/>
      <c r="DT1627" s="74"/>
      <c r="DU1627" s="74"/>
      <c r="DV1627" s="74"/>
      <c r="DW1627" s="74"/>
      <c r="DX1627" s="74"/>
      <c r="DY1627" s="74"/>
      <c r="DZ1627" s="74"/>
      <c r="EA1627" s="74"/>
      <c r="EB1627" s="74"/>
      <c r="EC1627" s="74"/>
      <c r="ED1627" s="74"/>
      <c r="EE1627" s="74"/>
      <c r="EF1627" s="74"/>
      <c r="EG1627" s="74"/>
      <c r="EH1627" s="74"/>
      <c r="EI1627" s="74"/>
      <c r="EJ1627" s="74"/>
      <c r="EK1627" s="74"/>
      <c r="EL1627" s="74"/>
      <c r="EM1627" s="74"/>
      <c r="EN1627" s="74"/>
      <c r="EO1627" s="74"/>
      <c r="EP1627" s="74"/>
      <c r="EQ1627" s="74"/>
      <c r="ER1627" s="74"/>
      <c r="ES1627" s="74"/>
      <c r="ET1627" s="74"/>
      <c r="EU1627" s="74"/>
      <c r="EV1627" s="74"/>
      <c r="EW1627" s="74"/>
      <c r="EX1627" s="74"/>
      <c r="EY1627" s="74"/>
      <c r="EZ1627" s="74"/>
      <c r="FA1627" s="74"/>
    </row>
    <row r="1628" spans="1:157" ht="31.5">
      <c r="B1628" s="154" t="s">
        <v>1694</v>
      </c>
      <c r="C1628" s="308" t="s">
        <v>1771</v>
      </c>
      <c r="D1628" s="276" t="s">
        <v>1230</v>
      </c>
      <c r="E1628" s="277" t="s">
        <v>21</v>
      </c>
      <c r="F1628" s="278"/>
      <c r="G1628" s="279"/>
      <c r="H1628" s="178">
        <f>SUM(H1629:H1631)</f>
        <v>7.2062000000000008</v>
      </c>
    </row>
    <row r="1629" spans="1:157">
      <c r="B1629" s="309" t="s">
        <v>2703</v>
      </c>
      <c r="C1629" s="274" t="s">
        <v>1247</v>
      </c>
      <c r="D1629" s="95" t="s">
        <v>1246</v>
      </c>
      <c r="E1629" s="261" t="s">
        <v>261</v>
      </c>
      <c r="F1629" s="223">
        <v>0.17</v>
      </c>
      <c r="G1629" s="95">
        <v>12.91</v>
      </c>
      <c r="H1629" s="268">
        <f>F1629*G1629</f>
        <v>2.1947000000000001</v>
      </c>
    </row>
    <row r="1630" spans="1:157">
      <c r="B1630" s="309" t="s">
        <v>2704</v>
      </c>
      <c r="C1630" s="274" t="s">
        <v>745</v>
      </c>
      <c r="D1630" s="95" t="s">
        <v>266</v>
      </c>
      <c r="E1630" s="261" t="s">
        <v>261</v>
      </c>
      <c r="F1630" s="223">
        <v>0.17</v>
      </c>
      <c r="G1630" s="95">
        <v>15.72</v>
      </c>
      <c r="H1630" s="268">
        <f>F1630*G1630</f>
        <v>2.6724000000000001</v>
      </c>
    </row>
    <row r="1631" spans="1:157" ht="15.75" thickBot="1">
      <c r="B1631" s="309" t="s">
        <v>2705</v>
      </c>
      <c r="C1631" s="280" t="s">
        <v>1366</v>
      </c>
      <c r="D1631" s="121" t="s">
        <v>1367</v>
      </c>
      <c r="E1631" s="265" t="s">
        <v>30</v>
      </c>
      <c r="F1631" s="224">
        <v>1.0169999999999999</v>
      </c>
      <c r="G1631" s="121">
        <v>2.2999999999999998</v>
      </c>
      <c r="H1631" s="269">
        <f>F1631*G1631</f>
        <v>2.3390999999999997</v>
      </c>
    </row>
    <row r="1632" spans="1:157" s="172" customFormat="1" ht="15.75" thickBot="1">
      <c r="A1632" s="165"/>
      <c r="B1632" s="198"/>
      <c r="C1632" s="172" t="s">
        <v>907</v>
      </c>
      <c r="E1632" s="198"/>
      <c r="I1632" s="74"/>
      <c r="J1632" s="74"/>
      <c r="K1632" s="74"/>
      <c r="L1632" s="74"/>
      <c r="M1632" s="74"/>
      <c r="N1632" s="74"/>
      <c r="O1632" s="74"/>
      <c r="P1632" s="74"/>
      <c r="Q1632" s="74"/>
      <c r="R1632" s="74"/>
      <c r="S1632" s="74"/>
      <c r="T1632" s="74"/>
      <c r="U1632" s="74"/>
      <c r="V1632" s="74"/>
      <c r="W1632" s="74"/>
      <c r="X1632" s="74"/>
      <c r="Y1632" s="74"/>
      <c r="Z1632" s="74"/>
      <c r="AA1632" s="74"/>
      <c r="AB1632" s="74"/>
      <c r="AC1632" s="74"/>
      <c r="AD1632" s="74"/>
      <c r="AE1632" s="74"/>
      <c r="AF1632" s="74"/>
      <c r="AG1632" s="74"/>
      <c r="AH1632" s="74"/>
      <c r="AI1632" s="74"/>
      <c r="AJ1632" s="74"/>
      <c r="AK1632" s="74"/>
      <c r="AL1632" s="74"/>
      <c r="AM1632" s="74"/>
      <c r="AN1632" s="74"/>
      <c r="AO1632" s="74"/>
      <c r="AP1632" s="74"/>
      <c r="AQ1632" s="74"/>
      <c r="AR1632" s="74"/>
      <c r="AS1632" s="74"/>
      <c r="AT1632" s="74"/>
      <c r="AU1632" s="74"/>
      <c r="AV1632" s="74"/>
      <c r="AW1632" s="74"/>
      <c r="AX1632" s="74"/>
      <c r="AY1632" s="74"/>
      <c r="AZ1632" s="74"/>
      <c r="BA1632" s="74"/>
      <c r="BB1632" s="74"/>
      <c r="BC1632" s="74"/>
      <c r="BD1632" s="74"/>
      <c r="BE1632" s="74"/>
      <c r="BF1632" s="74"/>
      <c r="BG1632" s="74"/>
      <c r="BH1632" s="74"/>
      <c r="BI1632" s="74"/>
      <c r="BJ1632" s="74"/>
      <c r="BK1632" s="74"/>
      <c r="BL1632" s="74"/>
      <c r="BM1632" s="74"/>
      <c r="BN1632" s="74"/>
      <c r="BO1632" s="74"/>
      <c r="BP1632" s="74"/>
      <c r="BQ1632" s="74"/>
      <c r="BR1632" s="74"/>
      <c r="BS1632" s="74"/>
      <c r="BT1632" s="74"/>
      <c r="BU1632" s="74"/>
      <c r="BV1632" s="74"/>
      <c r="BW1632" s="74"/>
      <c r="BX1632" s="74"/>
      <c r="BY1632" s="74"/>
      <c r="BZ1632" s="74"/>
      <c r="CA1632" s="74"/>
      <c r="CB1632" s="74"/>
      <c r="CC1632" s="74"/>
      <c r="CD1632" s="74"/>
      <c r="CE1632" s="74"/>
      <c r="CF1632" s="74"/>
      <c r="CG1632" s="74"/>
      <c r="CH1632" s="74"/>
      <c r="CI1632" s="74"/>
      <c r="CJ1632" s="74"/>
      <c r="CK1632" s="74"/>
      <c r="CL1632" s="74"/>
      <c r="CM1632" s="74"/>
      <c r="CN1632" s="74"/>
      <c r="CO1632" s="74"/>
      <c r="CP1632" s="74"/>
      <c r="CQ1632" s="74"/>
      <c r="CR1632" s="74"/>
      <c r="CS1632" s="74"/>
      <c r="CT1632" s="74"/>
      <c r="CU1632" s="74"/>
      <c r="CV1632" s="74"/>
      <c r="CW1632" s="74"/>
      <c r="CX1632" s="74"/>
      <c r="CY1632" s="74"/>
      <c r="CZ1632" s="74"/>
      <c r="DA1632" s="74"/>
      <c r="DB1632" s="74"/>
      <c r="DC1632" s="74"/>
      <c r="DD1632" s="74"/>
      <c r="DE1632" s="74"/>
      <c r="DF1632" s="74"/>
      <c r="DG1632" s="74"/>
      <c r="DH1632" s="74"/>
      <c r="DI1632" s="74"/>
      <c r="DJ1632" s="74"/>
      <c r="DK1632" s="74"/>
      <c r="DL1632" s="74"/>
      <c r="DM1632" s="74"/>
      <c r="DN1632" s="74"/>
      <c r="DO1632" s="74"/>
      <c r="DP1632" s="74"/>
      <c r="DQ1632" s="74"/>
      <c r="DR1632" s="74"/>
      <c r="DS1632" s="74"/>
      <c r="DT1632" s="74"/>
      <c r="DU1632" s="74"/>
      <c r="DV1632" s="74"/>
      <c r="DW1632" s="74"/>
      <c r="DX1632" s="74"/>
      <c r="DY1632" s="74"/>
      <c r="DZ1632" s="74"/>
      <c r="EA1632" s="74"/>
      <c r="EB1632" s="74"/>
      <c r="EC1632" s="74"/>
      <c r="ED1632" s="74"/>
      <c r="EE1632" s="74"/>
      <c r="EF1632" s="74"/>
      <c r="EG1632" s="74"/>
      <c r="EH1632" s="74"/>
      <c r="EI1632" s="74"/>
      <c r="EJ1632" s="74"/>
      <c r="EK1632" s="74"/>
      <c r="EL1632" s="74"/>
      <c r="EM1632" s="74"/>
      <c r="EN1632" s="74"/>
      <c r="EO1632" s="74"/>
      <c r="EP1632" s="74"/>
      <c r="EQ1632" s="74"/>
      <c r="ER1632" s="74"/>
      <c r="ES1632" s="74"/>
      <c r="ET1632" s="74"/>
      <c r="EU1632" s="74"/>
      <c r="EV1632" s="74"/>
      <c r="EW1632" s="74"/>
      <c r="EX1632" s="74"/>
      <c r="EY1632" s="74"/>
      <c r="EZ1632" s="74"/>
      <c r="FA1632" s="74"/>
    </row>
    <row r="1633" spans="1:157" ht="31.5">
      <c r="B1633" s="154" t="s">
        <v>1695</v>
      </c>
      <c r="C1633" s="308" t="s">
        <v>1370</v>
      </c>
      <c r="D1633" s="276" t="s">
        <v>1371</v>
      </c>
      <c r="E1633" s="277" t="s">
        <v>30</v>
      </c>
      <c r="F1633" s="278"/>
      <c r="G1633" s="279"/>
      <c r="H1633" s="178">
        <f>SUM(H1634:H1636)</f>
        <v>9.2154199999999999</v>
      </c>
    </row>
    <row r="1634" spans="1:157">
      <c r="B1634" s="309" t="s">
        <v>2706</v>
      </c>
      <c r="C1634" s="274" t="s">
        <v>1247</v>
      </c>
      <c r="D1634" s="95" t="s">
        <v>1246</v>
      </c>
      <c r="E1634" s="261" t="s">
        <v>261</v>
      </c>
      <c r="F1634" s="223">
        <v>0.19400000000000001</v>
      </c>
      <c r="G1634" s="95">
        <v>12.91</v>
      </c>
      <c r="H1634" s="268">
        <f>F1634*G1634</f>
        <v>2.50454</v>
      </c>
    </row>
    <row r="1635" spans="1:157">
      <c r="B1635" s="309" t="s">
        <v>2708</v>
      </c>
      <c r="C1635" s="274" t="s">
        <v>745</v>
      </c>
      <c r="D1635" s="95" t="s">
        <v>266</v>
      </c>
      <c r="E1635" s="261" t="s">
        <v>261</v>
      </c>
      <c r="F1635" s="223">
        <v>0.19400000000000001</v>
      </c>
      <c r="G1635" s="95">
        <v>15.72</v>
      </c>
      <c r="H1635" s="268">
        <f>F1635*G1635</f>
        <v>3.0496800000000004</v>
      </c>
    </row>
    <row r="1636" spans="1:157" ht="15.75" thickBot="1">
      <c r="B1636" s="309" t="s">
        <v>2709</v>
      </c>
      <c r="C1636" s="280" t="s">
        <v>285</v>
      </c>
      <c r="D1636" s="121" t="s">
        <v>286</v>
      </c>
      <c r="E1636" s="265" t="s">
        <v>30</v>
      </c>
      <c r="F1636" s="224">
        <v>1.0169999999999999</v>
      </c>
      <c r="G1636" s="121">
        <v>3.6</v>
      </c>
      <c r="H1636" s="269">
        <f>F1636*G1636</f>
        <v>3.6611999999999996</v>
      </c>
    </row>
    <row r="1637" spans="1:157" s="172" customFormat="1" ht="15.75" thickBot="1">
      <c r="A1637" s="165"/>
      <c r="B1637" s="198"/>
      <c r="C1637" s="172" t="s">
        <v>907</v>
      </c>
      <c r="E1637" s="198"/>
      <c r="I1637" s="74"/>
      <c r="J1637" s="74"/>
      <c r="K1637" s="74"/>
      <c r="L1637" s="74"/>
      <c r="M1637" s="74"/>
      <c r="N1637" s="74"/>
      <c r="O1637" s="74"/>
      <c r="P1637" s="74"/>
      <c r="Q1637" s="74"/>
      <c r="R1637" s="74"/>
      <c r="S1637" s="74"/>
      <c r="T1637" s="74"/>
      <c r="U1637" s="74"/>
      <c r="V1637" s="74"/>
      <c r="W1637" s="74"/>
      <c r="X1637" s="74"/>
      <c r="Y1637" s="74"/>
      <c r="Z1637" s="74"/>
      <c r="AA1637" s="74"/>
      <c r="AB1637" s="74"/>
      <c r="AC1637" s="74"/>
      <c r="AD1637" s="74"/>
      <c r="AE1637" s="74"/>
      <c r="AF1637" s="74"/>
      <c r="AG1637" s="74"/>
      <c r="AH1637" s="74"/>
      <c r="AI1637" s="74"/>
      <c r="AJ1637" s="74"/>
      <c r="AK1637" s="74"/>
      <c r="AL1637" s="74"/>
      <c r="AM1637" s="74"/>
      <c r="AN1637" s="74"/>
      <c r="AO1637" s="74"/>
      <c r="AP1637" s="74"/>
      <c r="AQ1637" s="74"/>
      <c r="AR1637" s="74"/>
      <c r="AS1637" s="74"/>
      <c r="AT1637" s="74"/>
      <c r="AU1637" s="74"/>
      <c r="AV1637" s="74"/>
      <c r="AW1637" s="74"/>
      <c r="AX1637" s="74"/>
      <c r="AY1637" s="74"/>
      <c r="AZ1637" s="74"/>
      <c r="BA1637" s="74"/>
      <c r="BB1637" s="74"/>
      <c r="BC1637" s="74"/>
      <c r="BD1637" s="74"/>
      <c r="BE1637" s="74"/>
      <c r="BF1637" s="74"/>
      <c r="BG1637" s="74"/>
      <c r="BH1637" s="74"/>
      <c r="BI1637" s="74"/>
      <c r="BJ1637" s="74"/>
      <c r="BK1637" s="74"/>
      <c r="BL1637" s="74"/>
      <c r="BM1637" s="74"/>
      <c r="BN1637" s="74"/>
      <c r="BO1637" s="74"/>
      <c r="BP1637" s="74"/>
      <c r="BQ1637" s="74"/>
      <c r="BR1637" s="74"/>
      <c r="BS1637" s="74"/>
      <c r="BT1637" s="74"/>
      <c r="BU1637" s="74"/>
      <c r="BV1637" s="74"/>
      <c r="BW1637" s="74"/>
      <c r="BX1637" s="74"/>
      <c r="BY1637" s="74"/>
      <c r="BZ1637" s="74"/>
      <c r="CA1637" s="74"/>
      <c r="CB1637" s="74"/>
      <c r="CC1637" s="74"/>
      <c r="CD1637" s="74"/>
      <c r="CE1637" s="74"/>
      <c r="CF1637" s="74"/>
      <c r="CG1637" s="74"/>
      <c r="CH1637" s="74"/>
      <c r="CI1637" s="74"/>
      <c r="CJ1637" s="74"/>
      <c r="CK1637" s="74"/>
      <c r="CL1637" s="74"/>
      <c r="CM1637" s="74"/>
      <c r="CN1637" s="74"/>
      <c r="CO1637" s="74"/>
      <c r="CP1637" s="74"/>
      <c r="CQ1637" s="74"/>
      <c r="CR1637" s="74"/>
      <c r="CS1637" s="74"/>
      <c r="CT1637" s="74"/>
      <c r="CU1637" s="74"/>
      <c r="CV1637" s="74"/>
      <c r="CW1637" s="74"/>
      <c r="CX1637" s="74"/>
      <c r="CY1637" s="74"/>
      <c r="CZ1637" s="74"/>
      <c r="DA1637" s="74"/>
      <c r="DB1637" s="74"/>
      <c r="DC1637" s="74"/>
      <c r="DD1637" s="74"/>
      <c r="DE1637" s="74"/>
      <c r="DF1637" s="74"/>
      <c r="DG1637" s="74"/>
      <c r="DH1637" s="74"/>
      <c r="DI1637" s="74"/>
      <c r="DJ1637" s="74"/>
      <c r="DK1637" s="74"/>
      <c r="DL1637" s="74"/>
      <c r="DM1637" s="74"/>
      <c r="DN1637" s="74"/>
      <c r="DO1637" s="74"/>
      <c r="DP1637" s="74"/>
      <c r="DQ1637" s="74"/>
      <c r="DR1637" s="74"/>
      <c r="DS1637" s="74"/>
      <c r="DT1637" s="74"/>
      <c r="DU1637" s="74"/>
      <c r="DV1637" s="74"/>
      <c r="DW1637" s="74"/>
      <c r="DX1637" s="74"/>
      <c r="DY1637" s="74"/>
      <c r="DZ1637" s="74"/>
      <c r="EA1637" s="74"/>
      <c r="EB1637" s="74"/>
      <c r="EC1637" s="74"/>
      <c r="ED1637" s="74"/>
      <c r="EE1637" s="74"/>
      <c r="EF1637" s="74"/>
      <c r="EG1637" s="74"/>
      <c r="EH1637" s="74"/>
      <c r="EI1637" s="74"/>
      <c r="EJ1637" s="74"/>
      <c r="EK1637" s="74"/>
      <c r="EL1637" s="74"/>
      <c r="EM1637" s="74"/>
      <c r="EN1637" s="74"/>
      <c r="EO1637" s="74"/>
      <c r="EP1637" s="74"/>
      <c r="EQ1637" s="74"/>
      <c r="ER1637" s="74"/>
      <c r="ES1637" s="74"/>
      <c r="ET1637" s="74"/>
      <c r="EU1637" s="74"/>
      <c r="EV1637" s="74"/>
      <c r="EW1637" s="74"/>
      <c r="EX1637" s="74"/>
      <c r="EY1637" s="74"/>
      <c r="EZ1637" s="74"/>
      <c r="FA1637" s="74"/>
    </row>
    <row r="1638" spans="1:157" ht="31.5">
      <c r="B1638" s="154" t="s">
        <v>1696</v>
      </c>
      <c r="C1638" s="308" t="s">
        <v>1372</v>
      </c>
      <c r="D1638" s="276" t="s">
        <v>1373</v>
      </c>
      <c r="E1638" s="277" t="s">
        <v>30</v>
      </c>
      <c r="F1638" s="278"/>
      <c r="G1638" s="279"/>
      <c r="H1638" s="178">
        <f>SUM(H1639:H1641)</f>
        <v>6.6959799999999996</v>
      </c>
    </row>
    <row r="1639" spans="1:157">
      <c r="B1639" s="309" t="s">
        <v>2707</v>
      </c>
      <c r="C1639" s="274" t="s">
        <v>1247</v>
      </c>
      <c r="D1639" s="95" t="s">
        <v>1246</v>
      </c>
      <c r="E1639" s="261" t="s">
        <v>261</v>
      </c>
      <c r="F1639" s="223">
        <v>0.106</v>
      </c>
      <c r="G1639" s="95">
        <v>12.91</v>
      </c>
      <c r="H1639" s="268">
        <f>F1639*G1639</f>
        <v>1.36846</v>
      </c>
    </row>
    <row r="1640" spans="1:157">
      <c r="B1640" s="309" t="s">
        <v>2710</v>
      </c>
      <c r="C1640" s="274" t="s">
        <v>745</v>
      </c>
      <c r="D1640" s="95" t="s">
        <v>266</v>
      </c>
      <c r="E1640" s="261" t="s">
        <v>261</v>
      </c>
      <c r="F1640" s="223">
        <v>0.106</v>
      </c>
      <c r="G1640" s="95">
        <v>15.72</v>
      </c>
      <c r="H1640" s="268">
        <f>F1640*G1640</f>
        <v>1.66632</v>
      </c>
    </row>
    <row r="1641" spans="1:157" ht="15.75" thickBot="1">
      <c r="B1641" s="309" t="s">
        <v>2711</v>
      </c>
      <c r="C1641" s="280" t="s">
        <v>285</v>
      </c>
      <c r="D1641" s="121" t="s">
        <v>286</v>
      </c>
      <c r="E1641" s="265" t="s">
        <v>30</v>
      </c>
      <c r="F1641" s="224">
        <v>1.0169999999999999</v>
      </c>
      <c r="G1641" s="121">
        <v>3.6</v>
      </c>
      <c r="H1641" s="269">
        <f>F1641*G1641</f>
        <v>3.6611999999999996</v>
      </c>
    </row>
    <row r="1642" spans="1:157" s="172" customFormat="1" ht="15.75" thickBot="1">
      <c r="A1642" s="165"/>
      <c r="B1642" s="304"/>
      <c r="C1642" s="172" t="s">
        <v>907</v>
      </c>
      <c r="E1642" s="198"/>
      <c r="I1642" s="74"/>
      <c r="J1642" s="74"/>
      <c r="K1642" s="74"/>
      <c r="L1642" s="74"/>
      <c r="M1642" s="74"/>
      <c r="N1642" s="74"/>
      <c r="O1642" s="74"/>
      <c r="P1642" s="74"/>
      <c r="Q1642" s="74"/>
      <c r="R1642" s="74"/>
      <c r="S1642" s="74"/>
      <c r="T1642" s="74"/>
      <c r="U1642" s="74"/>
      <c r="V1642" s="74"/>
      <c r="W1642" s="74"/>
      <c r="X1642" s="74"/>
      <c r="Y1642" s="74"/>
      <c r="Z1642" s="74"/>
      <c r="AA1642" s="74"/>
      <c r="AB1642" s="74"/>
      <c r="AC1642" s="74"/>
      <c r="AD1642" s="74"/>
      <c r="AE1642" s="74"/>
      <c r="AF1642" s="74"/>
      <c r="AG1642" s="74"/>
      <c r="AH1642" s="74"/>
      <c r="AI1642" s="74"/>
      <c r="AJ1642" s="74"/>
      <c r="AK1642" s="74"/>
      <c r="AL1642" s="74"/>
      <c r="AM1642" s="74"/>
      <c r="AN1642" s="74"/>
      <c r="AO1642" s="74"/>
      <c r="AP1642" s="74"/>
      <c r="AQ1642" s="74"/>
      <c r="AR1642" s="74"/>
      <c r="AS1642" s="74"/>
      <c r="AT1642" s="74"/>
      <c r="AU1642" s="74"/>
      <c r="AV1642" s="74"/>
      <c r="AW1642" s="74"/>
      <c r="AX1642" s="74"/>
      <c r="AY1642" s="74"/>
      <c r="AZ1642" s="74"/>
      <c r="BA1642" s="74"/>
      <c r="BB1642" s="74"/>
      <c r="BC1642" s="74"/>
      <c r="BD1642" s="74"/>
      <c r="BE1642" s="74"/>
      <c r="BF1642" s="74"/>
      <c r="BG1642" s="74"/>
      <c r="BH1642" s="74"/>
      <c r="BI1642" s="74"/>
      <c r="BJ1642" s="74"/>
      <c r="BK1642" s="74"/>
      <c r="BL1642" s="74"/>
      <c r="BM1642" s="74"/>
      <c r="BN1642" s="74"/>
      <c r="BO1642" s="74"/>
      <c r="BP1642" s="74"/>
      <c r="BQ1642" s="74"/>
      <c r="BR1642" s="74"/>
      <c r="BS1642" s="74"/>
      <c r="BT1642" s="74"/>
      <c r="BU1642" s="74"/>
      <c r="BV1642" s="74"/>
      <c r="BW1642" s="74"/>
      <c r="BX1642" s="74"/>
      <c r="BY1642" s="74"/>
      <c r="BZ1642" s="74"/>
      <c r="CA1642" s="74"/>
      <c r="CB1642" s="74"/>
      <c r="CC1642" s="74"/>
      <c r="CD1642" s="74"/>
      <c r="CE1642" s="74"/>
      <c r="CF1642" s="74"/>
      <c r="CG1642" s="74"/>
      <c r="CH1642" s="74"/>
      <c r="CI1642" s="74"/>
      <c r="CJ1642" s="74"/>
      <c r="CK1642" s="74"/>
      <c r="CL1642" s="74"/>
      <c r="CM1642" s="74"/>
      <c r="CN1642" s="74"/>
      <c r="CO1642" s="74"/>
      <c r="CP1642" s="74"/>
      <c r="CQ1642" s="74"/>
      <c r="CR1642" s="74"/>
      <c r="CS1642" s="74"/>
      <c r="CT1642" s="74"/>
      <c r="CU1642" s="74"/>
      <c r="CV1642" s="74"/>
      <c r="CW1642" s="74"/>
      <c r="CX1642" s="74"/>
      <c r="CY1642" s="74"/>
      <c r="CZ1642" s="74"/>
      <c r="DA1642" s="74"/>
      <c r="DB1642" s="74"/>
      <c r="DC1642" s="74"/>
      <c r="DD1642" s="74"/>
      <c r="DE1642" s="74"/>
      <c r="DF1642" s="74"/>
      <c r="DG1642" s="74"/>
      <c r="DH1642" s="74"/>
      <c r="DI1642" s="74"/>
      <c r="DJ1642" s="74"/>
      <c r="DK1642" s="74"/>
      <c r="DL1642" s="74"/>
      <c r="DM1642" s="74"/>
      <c r="DN1642" s="74"/>
      <c r="DO1642" s="74"/>
      <c r="DP1642" s="74"/>
      <c r="DQ1642" s="74"/>
      <c r="DR1642" s="74"/>
      <c r="DS1642" s="74"/>
      <c r="DT1642" s="74"/>
      <c r="DU1642" s="74"/>
      <c r="DV1642" s="74"/>
      <c r="DW1642" s="74"/>
      <c r="DX1642" s="74"/>
      <c r="DY1642" s="74"/>
      <c r="DZ1642" s="74"/>
      <c r="EA1642" s="74"/>
      <c r="EB1642" s="74"/>
      <c r="EC1642" s="74"/>
      <c r="ED1642" s="74"/>
      <c r="EE1642" s="74"/>
      <c r="EF1642" s="74"/>
      <c r="EG1642" s="74"/>
      <c r="EH1642" s="74"/>
      <c r="EI1642" s="74"/>
      <c r="EJ1642" s="74"/>
      <c r="EK1642" s="74"/>
      <c r="EL1642" s="74"/>
      <c r="EM1642" s="74"/>
      <c r="EN1642" s="74"/>
      <c r="EO1642" s="74"/>
      <c r="EP1642" s="74"/>
      <c r="EQ1642" s="74"/>
      <c r="ER1642" s="74"/>
      <c r="ES1642" s="74"/>
      <c r="ET1642" s="74"/>
      <c r="EU1642" s="74"/>
      <c r="EV1642" s="74"/>
      <c r="EW1642" s="74"/>
      <c r="EX1642" s="74"/>
      <c r="EY1642" s="74"/>
      <c r="EZ1642" s="74"/>
      <c r="FA1642" s="74"/>
    </row>
    <row r="1643" spans="1:157" ht="31.5">
      <c r="B1643" s="154" t="s">
        <v>1697</v>
      </c>
      <c r="C1643" s="308" t="s">
        <v>1772</v>
      </c>
      <c r="D1643" s="276" t="s">
        <v>1231</v>
      </c>
      <c r="E1643" s="277" t="s">
        <v>21</v>
      </c>
      <c r="F1643" s="278"/>
      <c r="G1643" s="279"/>
      <c r="H1643" s="178">
        <f>SUM(H1644:H1646)</f>
        <v>9.2154199999999999</v>
      </c>
    </row>
    <row r="1644" spans="1:157">
      <c r="B1644" s="309" t="s">
        <v>2712</v>
      </c>
      <c r="C1644" s="274" t="s">
        <v>1247</v>
      </c>
      <c r="D1644" s="95" t="s">
        <v>1246</v>
      </c>
      <c r="E1644" s="261" t="s">
        <v>261</v>
      </c>
      <c r="F1644" s="223">
        <v>0.19400000000000001</v>
      </c>
      <c r="G1644" s="95">
        <v>12.91</v>
      </c>
      <c r="H1644" s="268">
        <f>F1644*G1644</f>
        <v>2.50454</v>
      </c>
    </row>
    <row r="1645" spans="1:157">
      <c r="B1645" s="309" t="s">
        <v>2713</v>
      </c>
      <c r="C1645" s="274" t="s">
        <v>745</v>
      </c>
      <c r="D1645" s="95" t="s">
        <v>266</v>
      </c>
      <c r="E1645" s="261" t="s">
        <v>261</v>
      </c>
      <c r="F1645" s="223">
        <v>0.19400000000000001</v>
      </c>
      <c r="G1645" s="95">
        <v>15.72</v>
      </c>
      <c r="H1645" s="268">
        <f>F1645*G1645</f>
        <v>3.0496800000000004</v>
      </c>
    </row>
    <row r="1646" spans="1:157" ht="15.75" thickBot="1">
      <c r="B1646" s="309" t="s">
        <v>2714</v>
      </c>
      <c r="C1646" s="280" t="s">
        <v>285</v>
      </c>
      <c r="D1646" s="121" t="s">
        <v>286</v>
      </c>
      <c r="E1646" s="265" t="s">
        <v>30</v>
      </c>
      <c r="F1646" s="224">
        <v>1.0169999999999999</v>
      </c>
      <c r="G1646" s="121">
        <v>3.6</v>
      </c>
      <c r="H1646" s="269">
        <f>F1646*G1646</f>
        <v>3.6611999999999996</v>
      </c>
    </row>
    <row r="1647" spans="1:157" s="172" customFormat="1" ht="15.75" thickBot="1">
      <c r="A1647" s="165"/>
      <c r="B1647" s="198"/>
      <c r="C1647" s="172" t="s">
        <v>907</v>
      </c>
      <c r="E1647" s="198"/>
      <c r="I1647" s="74"/>
      <c r="J1647" s="74"/>
      <c r="K1647" s="74"/>
      <c r="L1647" s="74"/>
      <c r="M1647" s="74"/>
      <c r="N1647" s="74"/>
      <c r="O1647" s="74"/>
      <c r="P1647" s="74"/>
      <c r="Q1647" s="74"/>
      <c r="R1647" s="74"/>
      <c r="S1647" s="74"/>
      <c r="T1647" s="74"/>
      <c r="U1647" s="74"/>
      <c r="V1647" s="74"/>
      <c r="W1647" s="74"/>
      <c r="X1647" s="74"/>
      <c r="Y1647" s="74"/>
      <c r="Z1647" s="74"/>
      <c r="AA1647" s="74"/>
      <c r="AB1647" s="74"/>
      <c r="AC1647" s="74"/>
      <c r="AD1647" s="74"/>
      <c r="AE1647" s="74"/>
      <c r="AF1647" s="74"/>
      <c r="AG1647" s="74"/>
      <c r="AH1647" s="74"/>
      <c r="AI1647" s="74"/>
      <c r="AJ1647" s="74"/>
      <c r="AK1647" s="74"/>
      <c r="AL1647" s="74"/>
      <c r="AM1647" s="74"/>
      <c r="AN1647" s="74"/>
      <c r="AO1647" s="74"/>
      <c r="AP1647" s="74"/>
      <c r="AQ1647" s="74"/>
      <c r="AR1647" s="74"/>
      <c r="AS1647" s="74"/>
      <c r="AT1647" s="74"/>
      <c r="AU1647" s="74"/>
      <c r="AV1647" s="74"/>
      <c r="AW1647" s="74"/>
      <c r="AX1647" s="74"/>
      <c r="AY1647" s="74"/>
      <c r="AZ1647" s="74"/>
      <c r="BA1647" s="74"/>
      <c r="BB1647" s="74"/>
      <c r="BC1647" s="74"/>
      <c r="BD1647" s="74"/>
      <c r="BE1647" s="74"/>
      <c r="BF1647" s="74"/>
      <c r="BG1647" s="74"/>
      <c r="BH1647" s="74"/>
      <c r="BI1647" s="74"/>
      <c r="BJ1647" s="74"/>
      <c r="BK1647" s="74"/>
      <c r="BL1647" s="74"/>
      <c r="BM1647" s="74"/>
      <c r="BN1647" s="74"/>
      <c r="BO1647" s="74"/>
      <c r="BP1647" s="74"/>
      <c r="BQ1647" s="74"/>
      <c r="BR1647" s="74"/>
      <c r="BS1647" s="74"/>
      <c r="BT1647" s="74"/>
      <c r="BU1647" s="74"/>
      <c r="BV1647" s="74"/>
      <c r="BW1647" s="74"/>
      <c r="BX1647" s="74"/>
      <c r="BY1647" s="74"/>
      <c r="BZ1647" s="74"/>
      <c r="CA1647" s="74"/>
      <c r="CB1647" s="74"/>
      <c r="CC1647" s="74"/>
      <c r="CD1647" s="74"/>
      <c r="CE1647" s="74"/>
      <c r="CF1647" s="74"/>
      <c r="CG1647" s="74"/>
      <c r="CH1647" s="74"/>
      <c r="CI1647" s="74"/>
      <c r="CJ1647" s="74"/>
      <c r="CK1647" s="74"/>
      <c r="CL1647" s="74"/>
      <c r="CM1647" s="74"/>
      <c r="CN1647" s="74"/>
      <c r="CO1647" s="74"/>
      <c r="CP1647" s="74"/>
      <c r="CQ1647" s="74"/>
      <c r="CR1647" s="74"/>
      <c r="CS1647" s="74"/>
      <c r="CT1647" s="74"/>
      <c r="CU1647" s="74"/>
      <c r="CV1647" s="74"/>
      <c r="CW1647" s="74"/>
      <c r="CX1647" s="74"/>
      <c r="CY1647" s="74"/>
      <c r="CZ1647" s="74"/>
      <c r="DA1647" s="74"/>
      <c r="DB1647" s="74"/>
      <c r="DC1647" s="74"/>
      <c r="DD1647" s="74"/>
      <c r="DE1647" s="74"/>
      <c r="DF1647" s="74"/>
      <c r="DG1647" s="74"/>
      <c r="DH1647" s="74"/>
      <c r="DI1647" s="74"/>
      <c r="DJ1647" s="74"/>
      <c r="DK1647" s="74"/>
      <c r="DL1647" s="74"/>
      <c r="DM1647" s="74"/>
      <c r="DN1647" s="74"/>
      <c r="DO1647" s="74"/>
      <c r="DP1647" s="74"/>
      <c r="DQ1647" s="74"/>
      <c r="DR1647" s="74"/>
      <c r="DS1647" s="74"/>
      <c r="DT1647" s="74"/>
      <c r="DU1647" s="74"/>
      <c r="DV1647" s="74"/>
      <c r="DW1647" s="74"/>
      <c r="DX1647" s="74"/>
      <c r="DY1647" s="74"/>
      <c r="DZ1647" s="74"/>
      <c r="EA1647" s="74"/>
      <c r="EB1647" s="74"/>
      <c r="EC1647" s="74"/>
      <c r="ED1647" s="74"/>
      <c r="EE1647" s="74"/>
      <c r="EF1647" s="74"/>
      <c r="EG1647" s="74"/>
      <c r="EH1647" s="74"/>
      <c r="EI1647" s="74"/>
      <c r="EJ1647" s="74"/>
      <c r="EK1647" s="74"/>
      <c r="EL1647" s="74"/>
      <c r="EM1647" s="74"/>
      <c r="EN1647" s="74"/>
      <c r="EO1647" s="74"/>
      <c r="EP1647" s="74"/>
      <c r="EQ1647" s="74"/>
      <c r="ER1647" s="74"/>
      <c r="ES1647" s="74"/>
      <c r="ET1647" s="74"/>
      <c r="EU1647" s="74"/>
      <c r="EV1647" s="74"/>
      <c r="EW1647" s="74"/>
      <c r="EX1647" s="74"/>
      <c r="EY1647" s="74"/>
      <c r="EZ1647" s="74"/>
      <c r="FA1647" s="74"/>
    </row>
    <row r="1648" spans="1:157" ht="31.5">
      <c r="B1648" s="154" t="s">
        <v>1698</v>
      </c>
      <c r="C1648" s="308" t="s">
        <v>1773</v>
      </c>
      <c r="D1648" s="276" t="s">
        <v>1232</v>
      </c>
      <c r="E1648" s="277" t="s">
        <v>21</v>
      </c>
      <c r="F1648" s="278"/>
      <c r="G1648" s="279"/>
      <c r="H1648" s="178">
        <f>SUM(H1649:H1651)</f>
        <v>3.0178000000000003</v>
      </c>
    </row>
    <row r="1649" spans="1:157">
      <c r="B1649" s="309" t="s">
        <v>2715</v>
      </c>
      <c r="C1649" s="274" t="s">
        <v>1247</v>
      </c>
      <c r="D1649" s="95" t="s">
        <v>1246</v>
      </c>
      <c r="E1649" s="261" t="s">
        <v>261</v>
      </c>
      <c r="F1649" s="223">
        <v>0.06</v>
      </c>
      <c r="G1649" s="95">
        <v>12.91</v>
      </c>
      <c r="H1649" s="268">
        <f>F1649*G1649</f>
        <v>0.77459999999999996</v>
      </c>
    </row>
    <row r="1650" spans="1:157">
      <c r="B1650" s="309" t="s">
        <v>2716</v>
      </c>
      <c r="C1650" s="274" t="s">
        <v>745</v>
      </c>
      <c r="D1650" s="95" t="s">
        <v>266</v>
      </c>
      <c r="E1650" s="261" t="s">
        <v>261</v>
      </c>
      <c r="F1650" s="223">
        <v>0.06</v>
      </c>
      <c r="G1650" s="95">
        <v>15.72</v>
      </c>
      <c r="H1650" s="268">
        <f>F1650*G1650</f>
        <v>0.94320000000000004</v>
      </c>
    </row>
    <row r="1651" spans="1:157" ht="15.75" thickBot="1">
      <c r="B1651" s="309" t="s">
        <v>2717</v>
      </c>
      <c r="C1651" s="280" t="s">
        <v>1374</v>
      </c>
      <c r="D1651" s="121" t="s">
        <v>1375</v>
      </c>
      <c r="E1651" s="265" t="s">
        <v>21</v>
      </c>
      <c r="F1651" s="224">
        <v>1</v>
      </c>
      <c r="G1651" s="121">
        <v>1.3</v>
      </c>
      <c r="H1651" s="269">
        <f>F1651*G1651</f>
        <v>1.3</v>
      </c>
    </row>
    <row r="1652" spans="1:157" s="172" customFormat="1" ht="15.75" thickBot="1">
      <c r="A1652" s="165"/>
      <c r="B1652" s="198"/>
      <c r="C1652" s="172" t="s">
        <v>907</v>
      </c>
      <c r="E1652" s="198"/>
      <c r="I1652" s="74"/>
      <c r="J1652" s="74"/>
      <c r="K1652" s="74"/>
      <c r="L1652" s="74"/>
      <c r="M1652" s="74"/>
      <c r="N1652" s="74"/>
      <c r="O1652" s="74"/>
      <c r="P1652" s="74"/>
      <c r="Q1652" s="74"/>
      <c r="R1652" s="74"/>
      <c r="S1652" s="74"/>
      <c r="T1652" s="74"/>
      <c r="U1652" s="74"/>
      <c r="V1652" s="74"/>
      <c r="W1652" s="74"/>
      <c r="X1652" s="74"/>
      <c r="Y1652" s="74"/>
      <c r="Z1652" s="74"/>
      <c r="AA1652" s="74"/>
      <c r="AB1652" s="74"/>
      <c r="AC1652" s="74"/>
      <c r="AD1652" s="74"/>
      <c r="AE1652" s="74"/>
      <c r="AF1652" s="74"/>
      <c r="AG1652" s="74"/>
      <c r="AH1652" s="74"/>
      <c r="AI1652" s="74"/>
      <c r="AJ1652" s="74"/>
      <c r="AK1652" s="74"/>
      <c r="AL1652" s="74"/>
      <c r="AM1652" s="74"/>
      <c r="AN1652" s="74"/>
      <c r="AO1652" s="74"/>
      <c r="AP1652" s="74"/>
      <c r="AQ1652" s="74"/>
      <c r="AR1652" s="74"/>
      <c r="AS1652" s="74"/>
      <c r="AT1652" s="74"/>
      <c r="AU1652" s="74"/>
      <c r="AV1652" s="74"/>
      <c r="AW1652" s="74"/>
      <c r="AX1652" s="74"/>
      <c r="AY1652" s="74"/>
      <c r="AZ1652" s="74"/>
      <c r="BA1652" s="74"/>
      <c r="BB1652" s="74"/>
      <c r="BC1652" s="74"/>
      <c r="BD1652" s="74"/>
      <c r="BE1652" s="74"/>
      <c r="BF1652" s="74"/>
      <c r="BG1652" s="74"/>
      <c r="BH1652" s="74"/>
      <c r="BI1652" s="74"/>
      <c r="BJ1652" s="74"/>
      <c r="BK1652" s="74"/>
      <c r="BL1652" s="74"/>
      <c r="BM1652" s="74"/>
      <c r="BN1652" s="74"/>
      <c r="BO1652" s="74"/>
      <c r="BP1652" s="74"/>
      <c r="BQ1652" s="74"/>
      <c r="BR1652" s="74"/>
      <c r="BS1652" s="74"/>
      <c r="BT1652" s="74"/>
      <c r="BU1652" s="74"/>
      <c r="BV1652" s="74"/>
      <c r="BW1652" s="74"/>
      <c r="BX1652" s="74"/>
      <c r="BY1652" s="74"/>
      <c r="BZ1652" s="74"/>
      <c r="CA1652" s="74"/>
      <c r="CB1652" s="74"/>
      <c r="CC1652" s="74"/>
      <c r="CD1652" s="74"/>
      <c r="CE1652" s="74"/>
      <c r="CF1652" s="74"/>
      <c r="CG1652" s="74"/>
      <c r="CH1652" s="74"/>
      <c r="CI1652" s="74"/>
      <c r="CJ1652" s="74"/>
      <c r="CK1652" s="74"/>
      <c r="CL1652" s="74"/>
      <c r="CM1652" s="74"/>
      <c r="CN1652" s="74"/>
      <c r="CO1652" s="74"/>
      <c r="CP1652" s="74"/>
      <c r="CQ1652" s="74"/>
      <c r="CR1652" s="74"/>
      <c r="CS1652" s="74"/>
      <c r="CT1652" s="74"/>
      <c r="CU1652" s="74"/>
      <c r="CV1652" s="74"/>
      <c r="CW1652" s="74"/>
      <c r="CX1652" s="74"/>
      <c r="CY1652" s="74"/>
      <c r="CZ1652" s="74"/>
      <c r="DA1652" s="74"/>
      <c r="DB1652" s="74"/>
      <c r="DC1652" s="74"/>
      <c r="DD1652" s="74"/>
      <c r="DE1652" s="74"/>
      <c r="DF1652" s="74"/>
      <c r="DG1652" s="74"/>
      <c r="DH1652" s="74"/>
      <c r="DI1652" s="74"/>
      <c r="DJ1652" s="74"/>
      <c r="DK1652" s="74"/>
      <c r="DL1652" s="74"/>
      <c r="DM1652" s="74"/>
      <c r="DN1652" s="74"/>
      <c r="DO1652" s="74"/>
      <c r="DP1652" s="74"/>
      <c r="DQ1652" s="74"/>
      <c r="DR1652" s="74"/>
      <c r="DS1652" s="74"/>
      <c r="DT1652" s="74"/>
      <c r="DU1652" s="74"/>
      <c r="DV1652" s="74"/>
      <c r="DW1652" s="74"/>
      <c r="DX1652" s="74"/>
      <c r="DY1652" s="74"/>
      <c r="DZ1652" s="74"/>
      <c r="EA1652" s="74"/>
      <c r="EB1652" s="74"/>
      <c r="EC1652" s="74"/>
      <c r="ED1652" s="74"/>
      <c r="EE1652" s="74"/>
      <c r="EF1652" s="74"/>
      <c r="EG1652" s="74"/>
      <c r="EH1652" s="74"/>
      <c r="EI1652" s="74"/>
      <c r="EJ1652" s="74"/>
      <c r="EK1652" s="74"/>
      <c r="EL1652" s="74"/>
      <c r="EM1652" s="74"/>
      <c r="EN1652" s="74"/>
      <c r="EO1652" s="74"/>
      <c r="EP1652" s="74"/>
      <c r="EQ1652" s="74"/>
      <c r="ER1652" s="74"/>
      <c r="ES1652" s="74"/>
      <c r="ET1652" s="74"/>
      <c r="EU1652" s="74"/>
      <c r="EV1652" s="74"/>
      <c r="EW1652" s="74"/>
      <c r="EX1652" s="74"/>
      <c r="EY1652" s="74"/>
      <c r="EZ1652" s="74"/>
      <c r="FA1652" s="74"/>
    </row>
    <row r="1653" spans="1:157" ht="31.5">
      <c r="B1653" s="154" t="s">
        <v>1699</v>
      </c>
      <c r="C1653" s="308" t="s">
        <v>1774</v>
      </c>
      <c r="D1653" s="276" t="s">
        <v>1233</v>
      </c>
      <c r="E1653" s="277" t="s">
        <v>21</v>
      </c>
      <c r="F1653" s="278"/>
      <c r="G1653" s="279"/>
      <c r="H1653" s="178">
        <f>SUM(H1654:H1656)</f>
        <v>4.5330000000000004</v>
      </c>
    </row>
    <row r="1654" spans="1:157">
      <c r="B1654" s="309" t="s">
        <v>2666</v>
      </c>
      <c r="C1654" s="274" t="s">
        <v>1247</v>
      </c>
      <c r="D1654" s="95" t="s">
        <v>1246</v>
      </c>
      <c r="E1654" s="261" t="s">
        <v>261</v>
      </c>
      <c r="F1654" s="223">
        <v>0.1</v>
      </c>
      <c r="G1654" s="95">
        <v>12.91</v>
      </c>
      <c r="H1654" s="268">
        <f>F1654*G1654</f>
        <v>1.2910000000000001</v>
      </c>
    </row>
    <row r="1655" spans="1:157">
      <c r="B1655" s="309" t="s">
        <v>2718</v>
      </c>
      <c r="C1655" s="274" t="s">
        <v>745</v>
      </c>
      <c r="D1655" s="95" t="s">
        <v>266</v>
      </c>
      <c r="E1655" s="261" t="s">
        <v>261</v>
      </c>
      <c r="F1655" s="223">
        <v>0.1</v>
      </c>
      <c r="G1655" s="95">
        <v>15.72</v>
      </c>
      <c r="H1655" s="268">
        <f>F1655*G1655</f>
        <v>1.5720000000000001</v>
      </c>
    </row>
    <row r="1656" spans="1:157" ht="15.75" thickBot="1">
      <c r="B1656" s="309" t="s">
        <v>2719</v>
      </c>
      <c r="C1656" s="280" t="s">
        <v>1376</v>
      </c>
      <c r="D1656" s="121" t="s">
        <v>1377</v>
      </c>
      <c r="E1656" s="265" t="s">
        <v>21</v>
      </c>
      <c r="F1656" s="224">
        <v>1</v>
      </c>
      <c r="G1656" s="121">
        <v>1.67</v>
      </c>
      <c r="H1656" s="269">
        <f>F1656*G1656</f>
        <v>1.67</v>
      </c>
    </row>
    <row r="1657" spans="1:157" s="172" customFormat="1" ht="15.75" thickBot="1">
      <c r="A1657" s="165"/>
      <c r="B1657" s="198"/>
      <c r="C1657" s="172" t="s">
        <v>907</v>
      </c>
      <c r="E1657" s="198"/>
      <c r="I1657" s="74"/>
      <c r="J1657" s="74"/>
      <c r="K1657" s="74"/>
      <c r="L1657" s="74"/>
      <c r="M1657" s="74"/>
      <c r="N1657" s="74"/>
      <c r="O1657" s="74"/>
      <c r="P1657" s="74"/>
      <c r="Q1657" s="74"/>
      <c r="R1657" s="74"/>
      <c r="S1657" s="74"/>
      <c r="T1657" s="74"/>
      <c r="U1657" s="74"/>
      <c r="V1657" s="74"/>
      <c r="W1657" s="74"/>
      <c r="X1657" s="74"/>
      <c r="Y1657" s="74"/>
      <c r="Z1657" s="74"/>
      <c r="AA1657" s="74"/>
      <c r="AB1657" s="74"/>
      <c r="AC1657" s="74"/>
      <c r="AD1657" s="74"/>
      <c r="AE1657" s="74"/>
      <c r="AF1657" s="74"/>
      <c r="AG1657" s="74"/>
      <c r="AH1657" s="74"/>
      <c r="AI1657" s="74"/>
      <c r="AJ1657" s="74"/>
      <c r="AK1657" s="74"/>
      <c r="AL1657" s="74"/>
      <c r="AM1657" s="74"/>
      <c r="AN1657" s="74"/>
      <c r="AO1657" s="74"/>
      <c r="AP1657" s="74"/>
      <c r="AQ1657" s="74"/>
      <c r="AR1657" s="74"/>
      <c r="AS1657" s="74"/>
      <c r="AT1657" s="74"/>
      <c r="AU1657" s="74"/>
      <c r="AV1657" s="74"/>
      <c r="AW1657" s="74"/>
      <c r="AX1657" s="74"/>
      <c r="AY1657" s="74"/>
      <c r="AZ1657" s="74"/>
      <c r="BA1657" s="74"/>
      <c r="BB1657" s="74"/>
      <c r="BC1657" s="74"/>
      <c r="BD1657" s="74"/>
      <c r="BE1657" s="74"/>
      <c r="BF1657" s="74"/>
      <c r="BG1657" s="74"/>
      <c r="BH1657" s="74"/>
      <c r="BI1657" s="74"/>
      <c r="BJ1657" s="74"/>
      <c r="BK1657" s="74"/>
      <c r="BL1657" s="74"/>
      <c r="BM1657" s="74"/>
      <c r="BN1657" s="74"/>
      <c r="BO1657" s="74"/>
      <c r="BP1657" s="74"/>
      <c r="BQ1657" s="74"/>
      <c r="BR1657" s="74"/>
      <c r="BS1657" s="74"/>
      <c r="BT1657" s="74"/>
      <c r="BU1657" s="74"/>
      <c r="BV1657" s="74"/>
      <c r="BW1657" s="74"/>
      <c r="BX1657" s="74"/>
      <c r="BY1657" s="74"/>
      <c r="BZ1657" s="74"/>
      <c r="CA1657" s="74"/>
      <c r="CB1657" s="74"/>
      <c r="CC1657" s="74"/>
      <c r="CD1657" s="74"/>
      <c r="CE1657" s="74"/>
      <c r="CF1657" s="74"/>
      <c r="CG1657" s="74"/>
      <c r="CH1657" s="74"/>
      <c r="CI1657" s="74"/>
      <c r="CJ1657" s="74"/>
      <c r="CK1657" s="74"/>
      <c r="CL1657" s="74"/>
      <c r="CM1657" s="74"/>
      <c r="CN1657" s="74"/>
      <c r="CO1657" s="74"/>
      <c r="CP1657" s="74"/>
      <c r="CQ1657" s="74"/>
      <c r="CR1657" s="74"/>
      <c r="CS1657" s="74"/>
      <c r="CT1657" s="74"/>
      <c r="CU1657" s="74"/>
      <c r="CV1657" s="74"/>
      <c r="CW1657" s="74"/>
      <c r="CX1657" s="74"/>
      <c r="CY1657" s="74"/>
      <c r="CZ1657" s="74"/>
      <c r="DA1657" s="74"/>
      <c r="DB1657" s="74"/>
      <c r="DC1657" s="74"/>
      <c r="DD1657" s="74"/>
      <c r="DE1657" s="74"/>
      <c r="DF1657" s="74"/>
      <c r="DG1657" s="74"/>
      <c r="DH1657" s="74"/>
      <c r="DI1657" s="74"/>
      <c r="DJ1657" s="74"/>
      <c r="DK1657" s="74"/>
      <c r="DL1657" s="74"/>
      <c r="DM1657" s="74"/>
      <c r="DN1657" s="74"/>
      <c r="DO1657" s="74"/>
      <c r="DP1657" s="74"/>
      <c r="DQ1657" s="74"/>
      <c r="DR1657" s="74"/>
      <c r="DS1657" s="74"/>
      <c r="DT1657" s="74"/>
      <c r="DU1657" s="74"/>
      <c r="DV1657" s="74"/>
      <c r="DW1657" s="74"/>
      <c r="DX1657" s="74"/>
      <c r="DY1657" s="74"/>
      <c r="DZ1657" s="74"/>
      <c r="EA1657" s="74"/>
      <c r="EB1657" s="74"/>
      <c r="EC1657" s="74"/>
      <c r="ED1657" s="74"/>
      <c r="EE1657" s="74"/>
      <c r="EF1657" s="74"/>
      <c r="EG1657" s="74"/>
      <c r="EH1657" s="74"/>
      <c r="EI1657" s="74"/>
      <c r="EJ1657" s="74"/>
      <c r="EK1657" s="74"/>
      <c r="EL1657" s="74"/>
      <c r="EM1657" s="74"/>
      <c r="EN1657" s="74"/>
      <c r="EO1657" s="74"/>
      <c r="EP1657" s="74"/>
      <c r="EQ1657" s="74"/>
      <c r="ER1657" s="74"/>
      <c r="ES1657" s="74"/>
      <c r="ET1657" s="74"/>
      <c r="EU1657" s="74"/>
      <c r="EV1657" s="74"/>
      <c r="EW1657" s="74"/>
      <c r="EX1657" s="74"/>
      <c r="EY1657" s="74"/>
      <c r="EZ1657" s="74"/>
      <c r="FA1657" s="74"/>
    </row>
    <row r="1658" spans="1:157" ht="15.75">
      <c r="B1658" s="154" t="s">
        <v>1700</v>
      </c>
      <c r="C1658" s="308" t="s">
        <v>1775</v>
      </c>
      <c r="D1658" s="276" t="s">
        <v>1212</v>
      </c>
      <c r="E1658" s="277" t="s">
        <v>21</v>
      </c>
      <c r="F1658" s="278"/>
      <c r="G1658" s="279"/>
      <c r="H1658" s="178">
        <f>SUM(H1659:H1661)</f>
        <v>27.487499999999997</v>
      </c>
    </row>
    <row r="1659" spans="1:157" ht="30">
      <c r="B1659" s="309" t="s">
        <v>2720</v>
      </c>
      <c r="C1659" s="274" t="s">
        <v>1247</v>
      </c>
      <c r="D1659" s="95" t="s">
        <v>1246</v>
      </c>
      <c r="E1659" s="261" t="s">
        <v>261</v>
      </c>
      <c r="F1659" s="223">
        <v>0.25</v>
      </c>
      <c r="G1659" s="95">
        <v>12.91</v>
      </c>
      <c r="H1659" s="268">
        <f>F1659*G1659</f>
        <v>3.2275</v>
      </c>
    </row>
    <row r="1660" spans="1:157" ht="30">
      <c r="B1660" s="309" t="s">
        <v>2721</v>
      </c>
      <c r="C1660" s="274" t="s">
        <v>745</v>
      </c>
      <c r="D1660" s="95" t="s">
        <v>266</v>
      </c>
      <c r="E1660" s="261" t="s">
        <v>261</v>
      </c>
      <c r="F1660" s="223">
        <v>0.25</v>
      </c>
      <c r="G1660" s="95">
        <v>15.72</v>
      </c>
      <c r="H1660" s="268">
        <f>F1660*G1660</f>
        <v>3.93</v>
      </c>
    </row>
    <row r="1661" spans="1:157" ht="30.75" thickBot="1">
      <c r="B1661" s="309" t="s">
        <v>2722</v>
      </c>
      <c r="C1661" s="280" t="s">
        <v>1793</v>
      </c>
      <c r="D1661" s="121" t="s">
        <v>1378</v>
      </c>
      <c r="E1661" s="265" t="s">
        <v>21</v>
      </c>
      <c r="F1661" s="224">
        <v>1</v>
      </c>
      <c r="G1661" s="121">
        <v>20.329999999999998</v>
      </c>
      <c r="H1661" s="269">
        <f>F1661*G1661</f>
        <v>20.329999999999998</v>
      </c>
    </row>
    <row r="1662" spans="1:157" s="172" customFormat="1" ht="15.75" thickBot="1">
      <c r="A1662" s="165"/>
      <c r="B1662" s="198"/>
      <c r="C1662" s="172" t="s">
        <v>907</v>
      </c>
      <c r="E1662" s="198"/>
      <c r="I1662" s="74"/>
      <c r="J1662" s="74"/>
      <c r="K1662" s="74"/>
      <c r="L1662" s="74"/>
      <c r="M1662" s="74"/>
      <c r="N1662" s="74"/>
      <c r="O1662" s="74"/>
      <c r="P1662" s="74"/>
      <c r="Q1662" s="74"/>
      <c r="R1662" s="74"/>
      <c r="S1662" s="74"/>
      <c r="T1662" s="74"/>
      <c r="U1662" s="74"/>
      <c r="V1662" s="74"/>
      <c r="W1662" s="74"/>
      <c r="X1662" s="74"/>
      <c r="Y1662" s="74"/>
      <c r="Z1662" s="74"/>
      <c r="AA1662" s="74"/>
      <c r="AB1662" s="74"/>
      <c r="AC1662" s="74"/>
      <c r="AD1662" s="74"/>
      <c r="AE1662" s="74"/>
      <c r="AF1662" s="74"/>
      <c r="AG1662" s="74"/>
      <c r="AH1662" s="74"/>
      <c r="AI1662" s="74"/>
      <c r="AJ1662" s="74"/>
      <c r="AK1662" s="74"/>
      <c r="AL1662" s="74"/>
      <c r="AM1662" s="74"/>
      <c r="AN1662" s="74"/>
      <c r="AO1662" s="74"/>
      <c r="AP1662" s="74"/>
      <c r="AQ1662" s="74"/>
      <c r="AR1662" s="74"/>
      <c r="AS1662" s="74"/>
      <c r="AT1662" s="74"/>
      <c r="AU1662" s="74"/>
      <c r="AV1662" s="74"/>
      <c r="AW1662" s="74"/>
      <c r="AX1662" s="74"/>
      <c r="AY1662" s="74"/>
      <c r="AZ1662" s="74"/>
      <c r="BA1662" s="74"/>
      <c r="BB1662" s="74"/>
      <c r="BC1662" s="74"/>
      <c r="BD1662" s="74"/>
      <c r="BE1662" s="74"/>
      <c r="BF1662" s="74"/>
      <c r="BG1662" s="74"/>
      <c r="BH1662" s="74"/>
      <c r="BI1662" s="74"/>
      <c r="BJ1662" s="74"/>
      <c r="BK1662" s="74"/>
      <c r="BL1662" s="74"/>
      <c r="BM1662" s="74"/>
      <c r="BN1662" s="74"/>
      <c r="BO1662" s="74"/>
      <c r="BP1662" s="74"/>
      <c r="BQ1662" s="74"/>
      <c r="BR1662" s="74"/>
      <c r="BS1662" s="74"/>
      <c r="BT1662" s="74"/>
      <c r="BU1662" s="74"/>
      <c r="BV1662" s="74"/>
      <c r="BW1662" s="74"/>
      <c r="BX1662" s="74"/>
      <c r="BY1662" s="74"/>
      <c r="BZ1662" s="74"/>
      <c r="CA1662" s="74"/>
      <c r="CB1662" s="74"/>
      <c r="CC1662" s="74"/>
      <c r="CD1662" s="74"/>
      <c r="CE1662" s="74"/>
      <c r="CF1662" s="74"/>
      <c r="CG1662" s="74"/>
      <c r="CH1662" s="74"/>
      <c r="CI1662" s="74"/>
      <c r="CJ1662" s="74"/>
      <c r="CK1662" s="74"/>
      <c r="CL1662" s="74"/>
      <c r="CM1662" s="74"/>
      <c r="CN1662" s="74"/>
      <c r="CO1662" s="74"/>
      <c r="CP1662" s="74"/>
      <c r="CQ1662" s="74"/>
      <c r="CR1662" s="74"/>
      <c r="CS1662" s="74"/>
      <c r="CT1662" s="74"/>
      <c r="CU1662" s="74"/>
      <c r="CV1662" s="74"/>
      <c r="CW1662" s="74"/>
      <c r="CX1662" s="74"/>
      <c r="CY1662" s="74"/>
      <c r="CZ1662" s="74"/>
      <c r="DA1662" s="74"/>
      <c r="DB1662" s="74"/>
      <c r="DC1662" s="74"/>
      <c r="DD1662" s="74"/>
      <c r="DE1662" s="74"/>
      <c r="DF1662" s="74"/>
      <c r="DG1662" s="74"/>
      <c r="DH1662" s="74"/>
      <c r="DI1662" s="74"/>
      <c r="DJ1662" s="74"/>
      <c r="DK1662" s="74"/>
      <c r="DL1662" s="74"/>
      <c r="DM1662" s="74"/>
      <c r="DN1662" s="74"/>
      <c r="DO1662" s="74"/>
      <c r="DP1662" s="74"/>
      <c r="DQ1662" s="74"/>
      <c r="DR1662" s="74"/>
      <c r="DS1662" s="74"/>
      <c r="DT1662" s="74"/>
      <c r="DU1662" s="74"/>
      <c r="DV1662" s="74"/>
      <c r="DW1662" s="74"/>
      <c r="DX1662" s="74"/>
      <c r="DY1662" s="74"/>
      <c r="DZ1662" s="74"/>
      <c r="EA1662" s="74"/>
      <c r="EB1662" s="74"/>
      <c r="EC1662" s="74"/>
      <c r="ED1662" s="74"/>
      <c r="EE1662" s="74"/>
      <c r="EF1662" s="74"/>
      <c r="EG1662" s="74"/>
      <c r="EH1662" s="74"/>
      <c r="EI1662" s="74"/>
      <c r="EJ1662" s="74"/>
      <c r="EK1662" s="74"/>
      <c r="EL1662" s="74"/>
      <c r="EM1662" s="74"/>
      <c r="EN1662" s="74"/>
      <c r="EO1662" s="74"/>
      <c r="EP1662" s="74"/>
      <c r="EQ1662" s="74"/>
      <c r="ER1662" s="74"/>
      <c r="ES1662" s="74"/>
      <c r="ET1662" s="74"/>
      <c r="EU1662" s="74"/>
      <c r="EV1662" s="74"/>
      <c r="EW1662" s="74"/>
      <c r="EX1662" s="74"/>
      <c r="EY1662" s="74"/>
      <c r="EZ1662" s="74"/>
      <c r="FA1662" s="74"/>
    </row>
    <row r="1663" spans="1:157" ht="31.5">
      <c r="B1663" s="154" t="s">
        <v>1701</v>
      </c>
      <c r="C1663" s="308" t="s">
        <v>1776</v>
      </c>
      <c r="D1663" s="276" t="s">
        <v>1234</v>
      </c>
      <c r="E1663" s="277" t="s">
        <v>21</v>
      </c>
      <c r="F1663" s="278"/>
      <c r="G1663" s="279"/>
      <c r="H1663" s="178">
        <f>SUM(H1664:H1666)</f>
        <v>25.324999999999999</v>
      </c>
    </row>
    <row r="1664" spans="1:157" ht="30">
      <c r="B1664" s="309" t="s">
        <v>2723</v>
      </c>
      <c r="C1664" s="274" t="s">
        <v>1247</v>
      </c>
      <c r="D1664" s="95" t="s">
        <v>1246</v>
      </c>
      <c r="E1664" s="261" t="s">
        <v>261</v>
      </c>
      <c r="F1664" s="223">
        <v>0.7</v>
      </c>
      <c r="G1664" s="95">
        <v>12.87</v>
      </c>
      <c r="H1664" s="268">
        <f>F1664*G1664</f>
        <v>9.0089999999999986</v>
      </c>
    </row>
    <row r="1665" spans="1:157" ht="30">
      <c r="B1665" s="309" t="s">
        <v>2725</v>
      </c>
      <c r="C1665" s="274" t="s">
        <v>745</v>
      </c>
      <c r="D1665" s="95" t="s">
        <v>266</v>
      </c>
      <c r="E1665" s="261" t="s">
        <v>261</v>
      </c>
      <c r="F1665" s="223">
        <v>0.7</v>
      </c>
      <c r="G1665" s="95">
        <v>15.68</v>
      </c>
      <c r="H1665" s="268">
        <f>F1665*G1665</f>
        <v>10.975999999999999</v>
      </c>
    </row>
    <row r="1666" spans="1:157" ht="30.75" thickBot="1">
      <c r="B1666" s="309" t="s">
        <v>2724</v>
      </c>
      <c r="C1666" s="280" t="s">
        <v>1795</v>
      </c>
      <c r="D1666" s="121" t="s">
        <v>1234</v>
      </c>
      <c r="E1666" s="265" t="s">
        <v>21</v>
      </c>
      <c r="F1666" s="224">
        <v>1</v>
      </c>
      <c r="G1666" s="121">
        <v>5.34</v>
      </c>
      <c r="H1666" s="269">
        <f>F1666*G1666</f>
        <v>5.34</v>
      </c>
    </row>
    <row r="1667" spans="1:157" s="172" customFormat="1" ht="15.75" thickBot="1">
      <c r="A1667" s="165"/>
      <c r="B1667" s="198"/>
      <c r="C1667" s="172" t="s">
        <v>907</v>
      </c>
      <c r="E1667" s="198"/>
      <c r="I1667" s="74"/>
      <c r="J1667" s="74"/>
      <c r="K1667" s="74"/>
      <c r="L1667" s="74"/>
      <c r="M1667" s="74"/>
      <c r="N1667" s="74"/>
      <c r="O1667" s="74"/>
      <c r="P1667" s="74"/>
      <c r="Q1667" s="74"/>
      <c r="R1667" s="74"/>
      <c r="S1667" s="74"/>
      <c r="T1667" s="74"/>
      <c r="U1667" s="74"/>
      <c r="V1667" s="74"/>
      <c r="W1667" s="74"/>
      <c r="X1667" s="74"/>
      <c r="Y1667" s="74"/>
      <c r="Z1667" s="74"/>
      <c r="AA1667" s="74"/>
      <c r="AB1667" s="74"/>
      <c r="AC1667" s="74"/>
      <c r="AD1667" s="74"/>
      <c r="AE1667" s="74"/>
      <c r="AF1667" s="74"/>
      <c r="AG1667" s="74"/>
      <c r="AH1667" s="74"/>
      <c r="AI1667" s="74"/>
      <c r="AJ1667" s="74"/>
      <c r="AK1667" s="74"/>
      <c r="AL1667" s="74"/>
      <c r="AM1667" s="74"/>
      <c r="AN1667" s="74"/>
      <c r="AO1667" s="74"/>
      <c r="AP1667" s="74"/>
      <c r="AQ1667" s="74"/>
      <c r="AR1667" s="74"/>
      <c r="AS1667" s="74"/>
      <c r="AT1667" s="74"/>
      <c r="AU1667" s="74"/>
      <c r="AV1667" s="74"/>
      <c r="AW1667" s="74"/>
      <c r="AX1667" s="74"/>
      <c r="AY1667" s="74"/>
      <c r="AZ1667" s="74"/>
      <c r="BA1667" s="74"/>
      <c r="BB1667" s="74"/>
      <c r="BC1667" s="74"/>
      <c r="BD1667" s="74"/>
      <c r="BE1667" s="74"/>
      <c r="BF1667" s="74"/>
      <c r="BG1667" s="74"/>
      <c r="BH1667" s="74"/>
      <c r="BI1667" s="74"/>
      <c r="BJ1667" s="74"/>
      <c r="BK1667" s="74"/>
      <c r="BL1667" s="74"/>
      <c r="BM1667" s="74"/>
      <c r="BN1667" s="74"/>
      <c r="BO1667" s="74"/>
      <c r="BP1667" s="74"/>
      <c r="BQ1667" s="74"/>
      <c r="BR1667" s="74"/>
      <c r="BS1667" s="74"/>
      <c r="BT1667" s="74"/>
      <c r="BU1667" s="74"/>
      <c r="BV1667" s="74"/>
      <c r="BW1667" s="74"/>
      <c r="BX1667" s="74"/>
      <c r="BY1667" s="74"/>
      <c r="BZ1667" s="74"/>
      <c r="CA1667" s="74"/>
      <c r="CB1667" s="74"/>
      <c r="CC1667" s="74"/>
      <c r="CD1667" s="74"/>
      <c r="CE1667" s="74"/>
      <c r="CF1667" s="74"/>
      <c r="CG1667" s="74"/>
      <c r="CH1667" s="74"/>
      <c r="CI1667" s="74"/>
      <c r="CJ1667" s="74"/>
      <c r="CK1667" s="74"/>
      <c r="CL1667" s="74"/>
      <c r="CM1667" s="74"/>
      <c r="CN1667" s="74"/>
      <c r="CO1667" s="74"/>
      <c r="CP1667" s="74"/>
      <c r="CQ1667" s="74"/>
      <c r="CR1667" s="74"/>
      <c r="CS1667" s="74"/>
      <c r="CT1667" s="74"/>
      <c r="CU1667" s="74"/>
      <c r="CV1667" s="74"/>
      <c r="CW1667" s="74"/>
      <c r="CX1667" s="74"/>
      <c r="CY1667" s="74"/>
      <c r="CZ1667" s="74"/>
      <c r="DA1667" s="74"/>
      <c r="DB1667" s="74"/>
      <c r="DC1667" s="74"/>
      <c r="DD1667" s="74"/>
      <c r="DE1667" s="74"/>
      <c r="DF1667" s="74"/>
      <c r="DG1667" s="74"/>
      <c r="DH1667" s="74"/>
      <c r="DI1667" s="74"/>
      <c r="DJ1667" s="74"/>
      <c r="DK1667" s="74"/>
      <c r="DL1667" s="74"/>
      <c r="DM1667" s="74"/>
      <c r="DN1667" s="74"/>
      <c r="DO1667" s="74"/>
      <c r="DP1667" s="74"/>
      <c r="DQ1667" s="74"/>
      <c r="DR1667" s="74"/>
      <c r="DS1667" s="74"/>
      <c r="DT1667" s="74"/>
      <c r="DU1667" s="74"/>
      <c r="DV1667" s="74"/>
      <c r="DW1667" s="74"/>
      <c r="DX1667" s="74"/>
      <c r="DY1667" s="74"/>
      <c r="DZ1667" s="74"/>
      <c r="EA1667" s="74"/>
      <c r="EB1667" s="74"/>
      <c r="EC1667" s="74"/>
      <c r="ED1667" s="74"/>
      <c r="EE1667" s="74"/>
      <c r="EF1667" s="74"/>
      <c r="EG1667" s="74"/>
      <c r="EH1667" s="74"/>
      <c r="EI1667" s="74"/>
      <c r="EJ1667" s="74"/>
      <c r="EK1667" s="74"/>
      <c r="EL1667" s="74"/>
      <c r="EM1667" s="74"/>
      <c r="EN1667" s="74"/>
      <c r="EO1667" s="74"/>
      <c r="EP1667" s="74"/>
      <c r="EQ1667" s="74"/>
      <c r="ER1667" s="74"/>
      <c r="ES1667" s="74"/>
      <c r="ET1667" s="74"/>
      <c r="EU1667" s="74"/>
      <c r="EV1667" s="74"/>
      <c r="EW1667" s="74"/>
      <c r="EX1667" s="74"/>
      <c r="EY1667" s="74"/>
      <c r="EZ1667" s="74"/>
      <c r="FA1667" s="74"/>
    </row>
    <row r="1668" spans="1:157" ht="31.5">
      <c r="B1668" s="154" t="s">
        <v>1702</v>
      </c>
      <c r="C1668" s="308" t="s">
        <v>1777</v>
      </c>
      <c r="D1668" s="276" t="s">
        <v>1235</v>
      </c>
      <c r="E1668" s="277" t="s">
        <v>21</v>
      </c>
      <c r="F1668" s="278"/>
      <c r="G1668" s="279"/>
      <c r="H1668" s="178">
        <f>SUM(H1669:H1671)</f>
        <v>37.423400000000001</v>
      </c>
    </row>
    <row r="1669" spans="1:157" ht="30">
      <c r="B1669" s="309" t="s">
        <v>2726</v>
      </c>
      <c r="C1669" s="274" t="s">
        <v>1247</v>
      </c>
      <c r="D1669" s="95" t="s">
        <v>1246</v>
      </c>
      <c r="E1669" s="261" t="s">
        <v>261</v>
      </c>
      <c r="F1669" s="223">
        <v>0.18</v>
      </c>
      <c r="G1669" s="95">
        <v>12.91</v>
      </c>
      <c r="H1669" s="268">
        <f>F1669*G1669</f>
        <v>2.3237999999999999</v>
      </c>
    </row>
    <row r="1670" spans="1:157" ht="30">
      <c r="B1670" s="309" t="s">
        <v>2727</v>
      </c>
      <c r="C1670" s="274" t="s">
        <v>745</v>
      </c>
      <c r="D1670" s="95" t="s">
        <v>266</v>
      </c>
      <c r="E1670" s="261" t="s">
        <v>261</v>
      </c>
      <c r="F1670" s="223">
        <v>0.18</v>
      </c>
      <c r="G1670" s="95">
        <v>15.72</v>
      </c>
      <c r="H1670" s="268">
        <f>F1670*G1670</f>
        <v>2.8296000000000001</v>
      </c>
    </row>
    <row r="1671" spans="1:157" ht="30.75" thickBot="1">
      <c r="B1671" s="309" t="s">
        <v>2728</v>
      </c>
      <c r="C1671" s="280" t="s">
        <v>1379</v>
      </c>
      <c r="D1671" s="121" t="s">
        <v>1380</v>
      </c>
      <c r="E1671" s="265" t="s">
        <v>21</v>
      </c>
      <c r="F1671" s="224">
        <v>1</v>
      </c>
      <c r="G1671" s="121">
        <v>32.270000000000003</v>
      </c>
      <c r="H1671" s="269">
        <f>F1671*G1671</f>
        <v>32.270000000000003</v>
      </c>
    </row>
    <row r="1672" spans="1:157" s="172" customFormat="1" ht="15.75" thickBot="1">
      <c r="A1672" s="165"/>
      <c r="B1672" s="198"/>
      <c r="C1672" s="172" t="s">
        <v>907</v>
      </c>
      <c r="E1672" s="198"/>
      <c r="I1672" s="74"/>
      <c r="J1672" s="74"/>
      <c r="K1672" s="74"/>
      <c r="L1672" s="74"/>
      <c r="M1672" s="74"/>
      <c r="N1672" s="74"/>
      <c r="O1672" s="74"/>
      <c r="P1672" s="74"/>
      <c r="Q1672" s="74"/>
      <c r="R1672" s="74"/>
      <c r="S1672" s="74"/>
      <c r="T1672" s="74"/>
      <c r="U1672" s="74"/>
      <c r="V1672" s="74"/>
      <c r="W1672" s="74"/>
      <c r="X1672" s="74"/>
      <c r="Y1672" s="74"/>
      <c r="Z1672" s="74"/>
      <c r="AA1672" s="74"/>
      <c r="AB1672" s="74"/>
      <c r="AC1672" s="74"/>
      <c r="AD1672" s="74"/>
      <c r="AE1672" s="74"/>
      <c r="AF1672" s="74"/>
      <c r="AG1672" s="74"/>
      <c r="AH1672" s="74"/>
      <c r="AI1672" s="74"/>
      <c r="AJ1672" s="74"/>
      <c r="AK1672" s="74"/>
      <c r="AL1672" s="74"/>
      <c r="AM1672" s="74"/>
      <c r="AN1672" s="74"/>
      <c r="AO1672" s="74"/>
      <c r="AP1672" s="74"/>
      <c r="AQ1672" s="74"/>
      <c r="AR1672" s="74"/>
      <c r="AS1672" s="74"/>
      <c r="AT1672" s="74"/>
      <c r="AU1672" s="74"/>
      <c r="AV1672" s="74"/>
      <c r="AW1672" s="74"/>
      <c r="AX1672" s="74"/>
      <c r="AY1672" s="74"/>
      <c r="AZ1672" s="74"/>
      <c r="BA1672" s="74"/>
      <c r="BB1672" s="74"/>
      <c r="BC1672" s="74"/>
      <c r="BD1672" s="74"/>
      <c r="BE1672" s="74"/>
      <c r="BF1672" s="74"/>
      <c r="BG1672" s="74"/>
      <c r="BH1672" s="74"/>
      <c r="BI1672" s="74"/>
      <c r="BJ1672" s="74"/>
      <c r="BK1672" s="74"/>
      <c r="BL1672" s="74"/>
      <c r="BM1672" s="74"/>
      <c r="BN1672" s="74"/>
      <c r="BO1672" s="74"/>
      <c r="BP1672" s="74"/>
      <c r="BQ1672" s="74"/>
      <c r="BR1672" s="74"/>
      <c r="BS1672" s="74"/>
      <c r="BT1672" s="74"/>
      <c r="BU1672" s="74"/>
      <c r="BV1672" s="74"/>
      <c r="BW1672" s="74"/>
      <c r="BX1672" s="74"/>
      <c r="BY1672" s="74"/>
      <c r="BZ1672" s="74"/>
      <c r="CA1672" s="74"/>
      <c r="CB1672" s="74"/>
      <c r="CC1672" s="74"/>
      <c r="CD1672" s="74"/>
      <c r="CE1672" s="74"/>
      <c r="CF1672" s="74"/>
      <c r="CG1672" s="74"/>
      <c r="CH1672" s="74"/>
      <c r="CI1672" s="74"/>
      <c r="CJ1672" s="74"/>
      <c r="CK1672" s="74"/>
      <c r="CL1672" s="74"/>
      <c r="CM1672" s="74"/>
      <c r="CN1672" s="74"/>
      <c r="CO1672" s="74"/>
      <c r="CP1672" s="74"/>
      <c r="CQ1672" s="74"/>
      <c r="CR1672" s="74"/>
      <c r="CS1672" s="74"/>
      <c r="CT1672" s="74"/>
      <c r="CU1672" s="74"/>
      <c r="CV1672" s="74"/>
      <c r="CW1672" s="74"/>
      <c r="CX1672" s="74"/>
      <c r="CY1672" s="74"/>
      <c r="CZ1672" s="74"/>
      <c r="DA1672" s="74"/>
      <c r="DB1672" s="74"/>
      <c r="DC1672" s="74"/>
      <c r="DD1672" s="74"/>
      <c r="DE1672" s="74"/>
      <c r="DF1672" s="74"/>
      <c r="DG1672" s="74"/>
      <c r="DH1672" s="74"/>
      <c r="DI1672" s="74"/>
      <c r="DJ1672" s="74"/>
      <c r="DK1672" s="74"/>
      <c r="DL1672" s="74"/>
      <c r="DM1672" s="74"/>
      <c r="DN1672" s="74"/>
      <c r="DO1672" s="74"/>
      <c r="DP1672" s="74"/>
      <c r="DQ1672" s="74"/>
      <c r="DR1672" s="74"/>
      <c r="DS1672" s="74"/>
      <c r="DT1672" s="74"/>
      <c r="DU1672" s="74"/>
      <c r="DV1672" s="74"/>
      <c r="DW1672" s="74"/>
      <c r="DX1672" s="74"/>
      <c r="DY1672" s="74"/>
      <c r="DZ1672" s="74"/>
      <c r="EA1672" s="74"/>
      <c r="EB1672" s="74"/>
      <c r="EC1672" s="74"/>
      <c r="ED1672" s="74"/>
      <c r="EE1672" s="74"/>
      <c r="EF1672" s="74"/>
      <c r="EG1672" s="74"/>
      <c r="EH1672" s="74"/>
      <c r="EI1672" s="74"/>
      <c r="EJ1672" s="74"/>
      <c r="EK1672" s="74"/>
      <c r="EL1672" s="74"/>
      <c r="EM1672" s="74"/>
      <c r="EN1672" s="74"/>
      <c r="EO1672" s="74"/>
      <c r="EP1672" s="74"/>
      <c r="EQ1672" s="74"/>
      <c r="ER1672" s="74"/>
      <c r="ES1672" s="74"/>
      <c r="ET1672" s="74"/>
      <c r="EU1672" s="74"/>
      <c r="EV1672" s="74"/>
      <c r="EW1672" s="74"/>
      <c r="EX1672" s="74"/>
      <c r="EY1672" s="74"/>
      <c r="EZ1672" s="74"/>
      <c r="FA1672" s="74"/>
    </row>
    <row r="1673" spans="1:157" ht="31.5">
      <c r="B1673" s="154" t="s">
        <v>1703</v>
      </c>
      <c r="C1673" s="308" t="s">
        <v>1778</v>
      </c>
      <c r="D1673" s="276" t="s">
        <v>1236</v>
      </c>
      <c r="E1673" s="277" t="s">
        <v>21</v>
      </c>
      <c r="F1673" s="278"/>
      <c r="G1673" s="279"/>
      <c r="H1673" s="178">
        <f>SUM(H1674:H1676)</f>
        <v>11.307500000000001</v>
      </c>
    </row>
    <row r="1674" spans="1:157" ht="30">
      <c r="B1674" s="309" t="s">
        <v>2729</v>
      </c>
      <c r="C1674" s="274" t="s">
        <v>1247</v>
      </c>
      <c r="D1674" s="95" t="s">
        <v>1246</v>
      </c>
      <c r="E1674" s="261" t="s">
        <v>261</v>
      </c>
      <c r="F1674" s="223">
        <v>0.25</v>
      </c>
      <c r="G1674" s="95">
        <v>12.91</v>
      </c>
      <c r="H1674" s="268">
        <f>F1674*G1674</f>
        <v>3.2275</v>
      </c>
    </row>
    <row r="1675" spans="1:157" ht="30">
      <c r="B1675" s="309" t="s">
        <v>2730</v>
      </c>
      <c r="C1675" s="274" t="s">
        <v>745</v>
      </c>
      <c r="D1675" s="95" t="s">
        <v>266</v>
      </c>
      <c r="E1675" s="261" t="s">
        <v>261</v>
      </c>
      <c r="F1675" s="223">
        <v>0.25</v>
      </c>
      <c r="G1675" s="95">
        <v>15.72</v>
      </c>
      <c r="H1675" s="268">
        <f>F1675*G1675</f>
        <v>3.93</v>
      </c>
    </row>
    <row r="1676" spans="1:157" ht="30.75" thickBot="1">
      <c r="B1676" s="309" t="s">
        <v>2731</v>
      </c>
      <c r="C1676" s="280" t="s">
        <v>1381</v>
      </c>
      <c r="D1676" s="121" t="s">
        <v>1382</v>
      </c>
      <c r="E1676" s="265" t="s">
        <v>21</v>
      </c>
      <c r="F1676" s="224">
        <v>1</v>
      </c>
      <c r="G1676" s="121">
        <v>4.1500000000000004</v>
      </c>
      <c r="H1676" s="269">
        <f>F1676*G1676</f>
        <v>4.1500000000000004</v>
      </c>
    </row>
    <row r="1677" spans="1:157" s="172" customFormat="1" ht="15.75" thickBot="1">
      <c r="A1677" s="165"/>
      <c r="B1677" s="198"/>
      <c r="C1677" s="172" t="s">
        <v>907</v>
      </c>
      <c r="E1677" s="198"/>
      <c r="I1677" s="74"/>
      <c r="J1677" s="74"/>
      <c r="K1677" s="74"/>
      <c r="L1677" s="74"/>
      <c r="M1677" s="74"/>
      <c r="N1677" s="74"/>
      <c r="O1677" s="74"/>
      <c r="P1677" s="74"/>
      <c r="Q1677" s="74"/>
      <c r="R1677" s="74"/>
      <c r="S1677" s="74"/>
      <c r="T1677" s="74"/>
      <c r="U1677" s="74"/>
      <c r="V1677" s="74"/>
      <c r="W1677" s="74"/>
      <c r="X1677" s="74"/>
      <c r="Y1677" s="74"/>
      <c r="Z1677" s="74"/>
      <c r="AA1677" s="74"/>
      <c r="AB1677" s="74"/>
      <c r="AC1677" s="74"/>
      <c r="AD1677" s="74"/>
      <c r="AE1677" s="74"/>
      <c r="AF1677" s="74"/>
      <c r="AG1677" s="74"/>
      <c r="AH1677" s="74"/>
      <c r="AI1677" s="74"/>
      <c r="AJ1677" s="74"/>
      <c r="AK1677" s="74"/>
      <c r="AL1677" s="74"/>
      <c r="AM1677" s="74"/>
      <c r="AN1677" s="74"/>
      <c r="AO1677" s="74"/>
      <c r="AP1677" s="74"/>
      <c r="AQ1677" s="74"/>
      <c r="AR1677" s="74"/>
      <c r="AS1677" s="74"/>
      <c r="AT1677" s="74"/>
      <c r="AU1677" s="74"/>
      <c r="AV1677" s="74"/>
      <c r="AW1677" s="74"/>
      <c r="AX1677" s="74"/>
      <c r="AY1677" s="74"/>
      <c r="AZ1677" s="74"/>
      <c r="BA1677" s="74"/>
      <c r="BB1677" s="74"/>
      <c r="BC1677" s="74"/>
      <c r="BD1677" s="74"/>
      <c r="BE1677" s="74"/>
      <c r="BF1677" s="74"/>
      <c r="BG1677" s="74"/>
      <c r="BH1677" s="74"/>
      <c r="BI1677" s="74"/>
      <c r="BJ1677" s="74"/>
      <c r="BK1677" s="74"/>
      <c r="BL1677" s="74"/>
      <c r="BM1677" s="74"/>
      <c r="BN1677" s="74"/>
      <c r="BO1677" s="74"/>
      <c r="BP1677" s="74"/>
      <c r="BQ1677" s="74"/>
      <c r="BR1677" s="74"/>
      <c r="BS1677" s="74"/>
      <c r="BT1677" s="74"/>
      <c r="BU1677" s="74"/>
      <c r="BV1677" s="74"/>
      <c r="BW1677" s="74"/>
      <c r="BX1677" s="74"/>
      <c r="BY1677" s="74"/>
      <c r="BZ1677" s="74"/>
      <c r="CA1677" s="74"/>
      <c r="CB1677" s="74"/>
      <c r="CC1677" s="74"/>
      <c r="CD1677" s="74"/>
      <c r="CE1677" s="74"/>
      <c r="CF1677" s="74"/>
      <c r="CG1677" s="74"/>
      <c r="CH1677" s="74"/>
      <c r="CI1677" s="74"/>
      <c r="CJ1677" s="74"/>
      <c r="CK1677" s="74"/>
      <c r="CL1677" s="74"/>
      <c r="CM1677" s="74"/>
      <c r="CN1677" s="74"/>
      <c r="CO1677" s="74"/>
      <c r="CP1677" s="74"/>
      <c r="CQ1677" s="74"/>
      <c r="CR1677" s="74"/>
      <c r="CS1677" s="74"/>
      <c r="CT1677" s="74"/>
      <c r="CU1677" s="74"/>
      <c r="CV1677" s="74"/>
      <c r="CW1677" s="74"/>
      <c r="CX1677" s="74"/>
      <c r="CY1677" s="74"/>
      <c r="CZ1677" s="74"/>
      <c r="DA1677" s="74"/>
      <c r="DB1677" s="74"/>
      <c r="DC1677" s="74"/>
      <c r="DD1677" s="74"/>
      <c r="DE1677" s="74"/>
      <c r="DF1677" s="74"/>
      <c r="DG1677" s="74"/>
      <c r="DH1677" s="74"/>
      <c r="DI1677" s="74"/>
      <c r="DJ1677" s="74"/>
      <c r="DK1677" s="74"/>
      <c r="DL1677" s="74"/>
      <c r="DM1677" s="74"/>
      <c r="DN1677" s="74"/>
      <c r="DO1677" s="74"/>
      <c r="DP1677" s="74"/>
      <c r="DQ1677" s="74"/>
      <c r="DR1677" s="74"/>
      <c r="DS1677" s="74"/>
      <c r="DT1677" s="74"/>
      <c r="DU1677" s="74"/>
      <c r="DV1677" s="74"/>
      <c r="DW1677" s="74"/>
      <c r="DX1677" s="74"/>
      <c r="DY1677" s="74"/>
      <c r="DZ1677" s="74"/>
      <c r="EA1677" s="74"/>
      <c r="EB1677" s="74"/>
      <c r="EC1677" s="74"/>
      <c r="ED1677" s="74"/>
      <c r="EE1677" s="74"/>
      <c r="EF1677" s="74"/>
      <c r="EG1677" s="74"/>
      <c r="EH1677" s="74"/>
      <c r="EI1677" s="74"/>
      <c r="EJ1677" s="74"/>
      <c r="EK1677" s="74"/>
      <c r="EL1677" s="74"/>
      <c r="EM1677" s="74"/>
      <c r="EN1677" s="74"/>
      <c r="EO1677" s="74"/>
      <c r="EP1677" s="74"/>
      <c r="EQ1677" s="74"/>
      <c r="ER1677" s="74"/>
      <c r="ES1677" s="74"/>
      <c r="ET1677" s="74"/>
      <c r="EU1677" s="74"/>
      <c r="EV1677" s="74"/>
      <c r="EW1677" s="74"/>
      <c r="EX1677" s="74"/>
      <c r="EY1677" s="74"/>
      <c r="EZ1677" s="74"/>
      <c r="FA1677" s="74"/>
    </row>
    <row r="1678" spans="1:157" ht="31.5">
      <c r="B1678" s="154" t="s">
        <v>1704</v>
      </c>
      <c r="C1678" s="308" t="s">
        <v>2808</v>
      </c>
      <c r="D1678" s="276" t="s">
        <v>1237</v>
      </c>
      <c r="E1678" s="277" t="s">
        <v>21</v>
      </c>
      <c r="F1678" s="278"/>
      <c r="G1678" s="279"/>
      <c r="H1678" s="178">
        <f>SUM(H1679:H1681)</f>
        <v>12.4575</v>
      </c>
    </row>
    <row r="1679" spans="1:157" ht="30">
      <c r="B1679" s="309" t="s">
        <v>2732</v>
      </c>
      <c r="C1679" s="274" t="s">
        <v>1247</v>
      </c>
      <c r="D1679" s="95" t="s">
        <v>1246</v>
      </c>
      <c r="E1679" s="261" t="s">
        <v>261</v>
      </c>
      <c r="F1679" s="223">
        <v>0.25</v>
      </c>
      <c r="G1679" s="95">
        <v>12.91</v>
      </c>
      <c r="H1679" s="268">
        <f>F1679*G1679</f>
        <v>3.2275</v>
      </c>
    </row>
    <row r="1680" spans="1:157" ht="30">
      <c r="B1680" s="309" t="s">
        <v>2733</v>
      </c>
      <c r="C1680" s="274" t="s">
        <v>745</v>
      </c>
      <c r="D1680" s="95" t="s">
        <v>266</v>
      </c>
      <c r="E1680" s="261" t="s">
        <v>261</v>
      </c>
      <c r="F1680" s="223">
        <v>0.25</v>
      </c>
      <c r="G1680" s="95">
        <v>15.72</v>
      </c>
      <c r="H1680" s="268">
        <f>F1680*G1680</f>
        <v>3.93</v>
      </c>
    </row>
    <row r="1681" spans="1:157" ht="33" customHeight="1" thickBot="1">
      <c r="B1681" s="309" t="s">
        <v>2734</v>
      </c>
      <c r="C1681" s="280" t="s">
        <v>1383</v>
      </c>
      <c r="D1681" s="121" t="s">
        <v>1384</v>
      </c>
      <c r="E1681" s="265" t="s">
        <v>1189</v>
      </c>
      <c r="F1681" s="224">
        <v>1</v>
      </c>
      <c r="G1681" s="121">
        <v>5.3</v>
      </c>
      <c r="H1681" s="269">
        <f>F1681*G1681</f>
        <v>5.3</v>
      </c>
    </row>
    <row r="1682" spans="1:157" s="172" customFormat="1" ht="15.75" thickBot="1">
      <c r="A1682" s="165"/>
      <c r="B1682" s="198"/>
      <c r="C1682" s="172" t="s">
        <v>907</v>
      </c>
      <c r="E1682" s="198"/>
      <c r="I1682" s="74"/>
      <c r="J1682" s="74"/>
      <c r="K1682" s="74"/>
      <c r="L1682" s="74"/>
      <c r="M1682" s="74"/>
      <c r="N1682" s="74"/>
      <c r="O1682" s="74"/>
      <c r="P1682" s="74"/>
      <c r="Q1682" s="74"/>
      <c r="R1682" s="74"/>
      <c r="S1682" s="74"/>
      <c r="T1682" s="74"/>
      <c r="U1682" s="74"/>
      <c r="V1682" s="74"/>
      <c r="W1682" s="74"/>
      <c r="X1682" s="74"/>
      <c r="Y1682" s="74"/>
      <c r="Z1682" s="74"/>
      <c r="AA1682" s="74"/>
      <c r="AB1682" s="74"/>
      <c r="AC1682" s="74"/>
      <c r="AD1682" s="74"/>
      <c r="AE1682" s="74"/>
      <c r="AF1682" s="74"/>
      <c r="AG1682" s="74"/>
      <c r="AH1682" s="74"/>
      <c r="AI1682" s="74"/>
      <c r="AJ1682" s="74"/>
      <c r="AK1682" s="74"/>
      <c r="AL1682" s="74"/>
      <c r="AM1682" s="74"/>
      <c r="AN1682" s="74"/>
      <c r="AO1682" s="74"/>
      <c r="AP1682" s="74"/>
      <c r="AQ1682" s="74"/>
      <c r="AR1682" s="74"/>
      <c r="AS1682" s="74"/>
      <c r="AT1682" s="74"/>
      <c r="AU1682" s="74"/>
      <c r="AV1682" s="74"/>
      <c r="AW1682" s="74"/>
      <c r="AX1682" s="74"/>
      <c r="AY1682" s="74"/>
      <c r="AZ1682" s="74"/>
      <c r="BA1682" s="74"/>
      <c r="BB1682" s="74"/>
      <c r="BC1682" s="74"/>
      <c r="BD1682" s="74"/>
      <c r="BE1682" s="74"/>
      <c r="BF1682" s="74"/>
      <c r="BG1682" s="74"/>
      <c r="BH1682" s="74"/>
      <c r="BI1682" s="74"/>
      <c r="BJ1682" s="74"/>
      <c r="BK1682" s="74"/>
      <c r="BL1682" s="74"/>
      <c r="BM1682" s="74"/>
      <c r="BN1682" s="74"/>
      <c r="BO1682" s="74"/>
      <c r="BP1682" s="74"/>
      <c r="BQ1682" s="74"/>
      <c r="BR1682" s="74"/>
      <c r="BS1682" s="74"/>
      <c r="BT1682" s="74"/>
      <c r="BU1682" s="74"/>
      <c r="BV1682" s="74"/>
      <c r="BW1682" s="74"/>
      <c r="BX1682" s="74"/>
      <c r="BY1682" s="74"/>
      <c r="BZ1682" s="74"/>
      <c r="CA1682" s="74"/>
      <c r="CB1682" s="74"/>
      <c r="CC1682" s="74"/>
      <c r="CD1682" s="74"/>
      <c r="CE1682" s="74"/>
      <c r="CF1682" s="74"/>
      <c r="CG1682" s="74"/>
      <c r="CH1682" s="74"/>
      <c r="CI1682" s="74"/>
      <c r="CJ1682" s="74"/>
      <c r="CK1682" s="74"/>
      <c r="CL1682" s="74"/>
      <c r="CM1682" s="74"/>
      <c r="CN1682" s="74"/>
      <c r="CO1682" s="74"/>
      <c r="CP1682" s="74"/>
      <c r="CQ1682" s="74"/>
      <c r="CR1682" s="74"/>
      <c r="CS1682" s="74"/>
      <c r="CT1682" s="74"/>
      <c r="CU1682" s="74"/>
      <c r="CV1682" s="74"/>
      <c r="CW1682" s="74"/>
      <c r="CX1682" s="74"/>
      <c r="CY1682" s="74"/>
      <c r="CZ1682" s="74"/>
      <c r="DA1682" s="74"/>
      <c r="DB1682" s="74"/>
      <c r="DC1682" s="74"/>
      <c r="DD1682" s="74"/>
      <c r="DE1682" s="74"/>
      <c r="DF1682" s="74"/>
      <c r="DG1682" s="74"/>
      <c r="DH1682" s="74"/>
      <c r="DI1682" s="74"/>
      <c r="DJ1682" s="74"/>
      <c r="DK1682" s="74"/>
      <c r="DL1682" s="74"/>
      <c r="DM1682" s="74"/>
      <c r="DN1682" s="74"/>
      <c r="DO1682" s="74"/>
      <c r="DP1682" s="74"/>
      <c r="DQ1682" s="74"/>
      <c r="DR1682" s="74"/>
      <c r="DS1682" s="74"/>
      <c r="DT1682" s="74"/>
      <c r="DU1682" s="74"/>
      <c r="DV1682" s="74"/>
      <c r="DW1682" s="74"/>
      <c r="DX1682" s="74"/>
      <c r="DY1682" s="74"/>
      <c r="DZ1682" s="74"/>
      <c r="EA1682" s="74"/>
      <c r="EB1682" s="74"/>
      <c r="EC1682" s="74"/>
      <c r="ED1682" s="74"/>
      <c r="EE1682" s="74"/>
      <c r="EF1682" s="74"/>
      <c r="EG1682" s="74"/>
      <c r="EH1682" s="74"/>
      <c r="EI1682" s="74"/>
      <c r="EJ1682" s="74"/>
      <c r="EK1682" s="74"/>
      <c r="EL1682" s="74"/>
      <c r="EM1682" s="74"/>
      <c r="EN1682" s="74"/>
      <c r="EO1682" s="74"/>
      <c r="EP1682" s="74"/>
      <c r="EQ1682" s="74"/>
      <c r="ER1682" s="74"/>
      <c r="ES1682" s="74"/>
      <c r="ET1682" s="74"/>
      <c r="EU1682" s="74"/>
      <c r="EV1682" s="74"/>
      <c r="EW1682" s="74"/>
      <c r="EX1682" s="74"/>
      <c r="EY1682" s="74"/>
      <c r="EZ1682" s="74"/>
      <c r="FA1682" s="74"/>
    </row>
    <row r="1683" spans="1:157" ht="15.75">
      <c r="B1683" s="154" t="s">
        <v>1705</v>
      </c>
      <c r="C1683" s="308" t="s">
        <v>2809</v>
      </c>
      <c r="D1683" s="276" t="s">
        <v>1238</v>
      </c>
      <c r="E1683" s="277" t="s">
        <v>21</v>
      </c>
      <c r="F1683" s="278"/>
      <c r="G1683" s="279"/>
      <c r="H1683" s="178">
        <f>SUM(H1684:H1686)</f>
        <v>0.67099999999999993</v>
      </c>
    </row>
    <row r="1684" spans="1:157" ht="30">
      <c r="B1684" s="309" t="s">
        <v>2735</v>
      </c>
      <c r="C1684" s="274" t="s">
        <v>1247</v>
      </c>
      <c r="D1684" s="95" t="s">
        <v>1246</v>
      </c>
      <c r="E1684" s="261" t="s">
        <v>261</v>
      </c>
      <c r="F1684" s="223">
        <v>0.02</v>
      </c>
      <c r="G1684" s="95">
        <v>12.87</v>
      </c>
      <c r="H1684" s="268">
        <f>F1684*G1684</f>
        <v>0.25739999999999996</v>
      </c>
    </row>
    <row r="1685" spans="1:157" ht="30">
      <c r="B1685" s="309" t="s">
        <v>2737</v>
      </c>
      <c r="C1685" s="274" t="s">
        <v>745</v>
      </c>
      <c r="D1685" s="95" t="s">
        <v>266</v>
      </c>
      <c r="E1685" s="261" t="s">
        <v>261</v>
      </c>
      <c r="F1685" s="223">
        <v>0.02</v>
      </c>
      <c r="G1685" s="95">
        <v>15.68</v>
      </c>
      <c r="H1685" s="268">
        <f>F1685*G1685</f>
        <v>0.31359999999999999</v>
      </c>
    </row>
    <row r="1686" spans="1:157" ht="30.75" thickBot="1">
      <c r="B1686" s="309" t="s">
        <v>2736</v>
      </c>
      <c r="C1686" s="280" t="s">
        <v>1385</v>
      </c>
      <c r="D1686" s="121" t="s">
        <v>1386</v>
      </c>
      <c r="E1686" s="265" t="s">
        <v>21</v>
      </c>
      <c r="F1686" s="224">
        <v>1</v>
      </c>
      <c r="G1686" s="121">
        <v>0.1</v>
      </c>
      <c r="H1686" s="269">
        <f>F1686*G1686</f>
        <v>0.1</v>
      </c>
    </row>
    <row r="1687" spans="1:157" s="172" customFormat="1" ht="15.75" thickBot="1">
      <c r="A1687" s="165"/>
      <c r="B1687" s="198"/>
      <c r="C1687" s="172" t="s">
        <v>907</v>
      </c>
      <c r="E1687" s="198"/>
      <c r="I1687" s="74"/>
      <c r="J1687" s="74"/>
      <c r="K1687" s="74"/>
      <c r="L1687" s="74"/>
      <c r="M1687" s="74"/>
      <c r="N1687" s="74"/>
      <c r="O1687" s="74"/>
      <c r="P1687" s="74"/>
      <c r="Q1687" s="74"/>
      <c r="R1687" s="74"/>
      <c r="S1687" s="74"/>
      <c r="T1687" s="74"/>
      <c r="U1687" s="74"/>
      <c r="V1687" s="74"/>
      <c r="W1687" s="74"/>
      <c r="X1687" s="74"/>
      <c r="Y1687" s="74"/>
      <c r="Z1687" s="74"/>
      <c r="AA1687" s="74"/>
      <c r="AB1687" s="74"/>
      <c r="AC1687" s="74"/>
      <c r="AD1687" s="74"/>
      <c r="AE1687" s="74"/>
      <c r="AF1687" s="74"/>
      <c r="AG1687" s="74"/>
      <c r="AH1687" s="74"/>
      <c r="AI1687" s="74"/>
      <c r="AJ1687" s="74"/>
      <c r="AK1687" s="74"/>
      <c r="AL1687" s="74"/>
      <c r="AM1687" s="74"/>
      <c r="AN1687" s="74"/>
      <c r="AO1687" s="74"/>
      <c r="AP1687" s="74"/>
      <c r="AQ1687" s="74"/>
      <c r="AR1687" s="74"/>
      <c r="AS1687" s="74"/>
      <c r="AT1687" s="74"/>
      <c r="AU1687" s="74"/>
      <c r="AV1687" s="74"/>
      <c r="AW1687" s="74"/>
      <c r="AX1687" s="74"/>
      <c r="AY1687" s="74"/>
      <c r="AZ1687" s="74"/>
      <c r="BA1687" s="74"/>
      <c r="BB1687" s="74"/>
      <c r="BC1687" s="74"/>
      <c r="BD1687" s="74"/>
      <c r="BE1687" s="74"/>
      <c r="BF1687" s="74"/>
      <c r="BG1687" s="74"/>
      <c r="BH1687" s="74"/>
      <c r="BI1687" s="74"/>
      <c r="BJ1687" s="74"/>
      <c r="BK1687" s="74"/>
      <c r="BL1687" s="74"/>
      <c r="BM1687" s="74"/>
      <c r="BN1687" s="74"/>
      <c r="BO1687" s="74"/>
      <c r="BP1687" s="74"/>
      <c r="BQ1687" s="74"/>
      <c r="BR1687" s="74"/>
      <c r="BS1687" s="74"/>
      <c r="BT1687" s="74"/>
      <c r="BU1687" s="74"/>
      <c r="BV1687" s="74"/>
      <c r="BW1687" s="74"/>
      <c r="BX1687" s="74"/>
      <c r="BY1687" s="74"/>
      <c r="BZ1687" s="74"/>
      <c r="CA1687" s="74"/>
      <c r="CB1687" s="74"/>
      <c r="CC1687" s="74"/>
      <c r="CD1687" s="74"/>
      <c r="CE1687" s="74"/>
      <c r="CF1687" s="74"/>
      <c r="CG1687" s="74"/>
      <c r="CH1687" s="74"/>
      <c r="CI1687" s="74"/>
      <c r="CJ1687" s="74"/>
      <c r="CK1687" s="74"/>
      <c r="CL1687" s="74"/>
      <c r="CM1687" s="74"/>
      <c r="CN1687" s="74"/>
      <c r="CO1687" s="74"/>
      <c r="CP1687" s="74"/>
      <c r="CQ1687" s="74"/>
      <c r="CR1687" s="74"/>
      <c r="CS1687" s="74"/>
      <c r="CT1687" s="74"/>
      <c r="CU1687" s="74"/>
      <c r="CV1687" s="74"/>
      <c r="CW1687" s="74"/>
      <c r="CX1687" s="74"/>
      <c r="CY1687" s="74"/>
      <c r="CZ1687" s="74"/>
      <c r="DA1687" s="74"/>
      <c r="DB1687" s="74"/>
      <c r="DC1687" s="74"/>
      <c r="DD1687" s="74"/>
      <c r="DE1687" s="74"/>
      <c r="DF1687" s="74"/>
      <c r="DG1687" s="74"/>
      <c r="DH1687" s="74"/>
      <c r="DI1687" s="74"/>
      <c r="DJ1687" s="74"/>
      <c r="DK1687" s="74"/>
      <c r="DL1687" s="74"/>
      <c r="DM1687" s="74"/>
      <c r="DN1687" s="74"/>
      <c r="DO1687" s="74"/>
      <c r="DP1687" s="74"/>
      <c r="DQ1687" s="74"/>
      <c r="DR1687" s="74"/>
      <c r="DS1687" s="74"/>
      <c r="DT1687" s="74"/>
      <c r="DU1687" s="74"/>
      <c r="DV1687" s="74"/>
      <c r="DW1687" s="74"/>
      <c r="DX1687" s="74"/>
      <c r="DY1687" s="74"/>
      <c r="DZ1687" s="74"/>
      <c r="EA1687" s="74"/>
      <c r="EB1687" s="74"/>
      <c r="EC1687" s="74"/>
      <c r="ED1687" s="74"/>
      <c r="EE1687" s="74"/>
      <c r="EF1687" s="74"/>
      <c r="EG1687" s="74"/>
      <c r="EH1687" s="74"/>
      <c r="EI1687" s="74"/>
      <c r="EJ1687" s="74"/>
      <c r="EK1687" s="74"/>
      <c r="EL1687" s="74"/>
      <c r="EM1687" s="74"/>
      <c r="EN1687" s="74"/>
      <c r="EO1687" s="74"/>
      <c r="EP1687" s="74"/>
      <c r="EQ1687" s="74"/>
      <c r="ER1687" s="74"/>
      <c r="ES1687" s="74"/>
      <c r="ET1687" s="74"/>
      <c r="EU1687" s="74"/>
      <c r="EV1687" s="74"/>
      <c r="EW1687" s="74"/>
      <c r="EX1687" s="74"/>
      <c r="EY1687" s="74"/>
      <c r="EZ1687" s="74"/>
      <c r="FA1687" s="74"/>
    </row>
    <row r="1688" spans="1:157" ht="15.75">
      <c r="B1688" s="154" t="s">
        <v>1706</v>
      </c>
      <c r="C1688" s="308" t="s">
        <v>2810</v>
      </c>
      <c r="D1688" s="276" t="s">
        <v>1239</v>
      </c>
      <c r="E1688" s="277" t="s">
        <v>21</v>
      </c>
      <c r="F1688" s="278"/>
      <c r="G1688" s="279"/>
      <c r="H1688" s="178">
        <f>SUM(H1689:H1691)</f>
        <v>0.65099999999999991</v>
      </c>
    </row>
    <row r="1689" spans="1:157" ht="30">
      <c r="B1689" s="309" t="s">
        <v>2738</v>
      </c>
      <c r="C1689" s="274" t="s">
        <v>1247</v>
      </c>
      <c r="D1689" s="95" t="s">
        <v>1246</v>
      </c>
      <c r="E1689" s="261" t="s">
        <v>261</v>
      </c>
      <c r="F1689" s="223">
        <v>0.02</v>
      </c>
      <c r="G1689" s="95">
        <v>12.87</v>
      </c>
      <c r="H1689" s="268">
        <f>F1689*G1689</f>
        <v>0.25739999999999996</v>
      </c>
    </row>
    <row r="1690" spans="1:157" ht="30">
      <c r="B1690" s="309" t="s">
        <v>2739</v>
      </c>
      <c r="C1690" s="274" t="s">
        <v>745</v>
      </c>
      <c r="D1690" s="95" t="s">
        <v>266</v>
      </c>
      <c r="E1690" s="261" t="s">
        <v>261</v>
      </c>
      <c r="F1690" s="223">
        <v>0.02</v>
      </c>
      <c r="G1690" s="95">
        <v>15.68</v>
      </c>
      <c r="H1690" s="268">
        <f>F1690*G1690</f>
        <v>0.31359999999999999</v>
      </c>
    </row>
    <row r="1691" spans="1:157" ht="30.75" thickBot="1">
      <c r="B1691" s="309" t="s">
        <v>2740</v>
      </c>
      <c r="C1691" s="280" t="s">
        <v>1387</v>
      </c>
      <c r="D1691" s="121" t="s">
        <v>1388</v>
      </c>
      <c r="E1691" s="265" t="s">
        <v>21</v>
      </c>
      <c r="F1691" s="224">
        <v>1</v>
      </c>
      <c r="G1691" s="121">
        <v>0.08</v>
      </c>
      <c r="H1691" s="269">
        <f>F1691*G1691</f>
        <v>0.08</v>
      </c>
    </row>
    <row r="1692" spans="1:157" s="172" customFormat="1" ht="15.75" thickBot="1">
      <c r="A1692" s="165"/>
      <c r="B1692" s="198"/>
      <c r="C1692" s="172" t="s">
        <v>907</v>
      </c>
      <c r="E1692" s="198"/>
      <c r="I1692" s="74"/>
      <c r="J1692" s="74"/>
      <c r="K1692" s="74"/>
      <c r="L1692" s="74"/>
      <c r="M1692" s="74"/>
      <c r="N1692" s="74"/>
      <c r="O1692" s="74"/>
      <c r="P1692" s="74"/>
      <c r="Q1692" s="74"/>
      <c r="R1692" s="74"/>
      <c r="S1692" s="74"/>
      <c r="T1692" s="74"/>
      <c r="U1692" s="74"/>
      <c r="V1692" s="74"/>
      <c r="W1692" s="74"/>
      <c r="X1692" s="74"/>
      <c r="Y1692" s="74"/>
      <c r="Z1692" s="74"/>
      <c r="AA1692" s="74"/>
      <c r="AB1692" s="74"/>
      <c r="AC1692" s="74"/>
      <c r="AD1692" s="74"/>
      <c r="AE1692" s="74"/>
      <c r="AF1692" s="74"/>
      <c r="AG1692" s="74"/>
      <c r="AH1692" s="74"/>
      <c r="AI1692" s="74"/>
      <c r="AJ1692" s="74"/>
      <c r="AK1692" s="74"/>
      <c r="AL1692" s="74"/>
      <c r="AM1692" s="74"/>
      <c r="AN1692" s="74"/>
      <c r="AO1692" s="74"/>
      <c r="AP1692" s="74"/>
      <c r="AQ1692" s="74"/>
      <c r="AR1692" s="74"/>
      <c r="AS1692" s="74"/>
      <c r="AT1692" s="74"/>
      <c r="AU1692" s="74"/>
      <c r="AV1692" s="74"/>
      <c r="AW1692" s="74"/>
      <c r="AX1692" s="74"/>
      <c r="AY1692" s="74"/>
      <c r="AZ1692" s="74"/>
      <c r="BA1692" s="74"/>
      <c r="BB1692" s="74"/>
      <c r="BC1692" s="74"/>
      <c r="BD1692" s="74"/>
      <c r="BE1692" s="74"/>
      <c r="BF1692" s="74"/>
      <c r="BG1692" s="74"/>
      <c r="BH1692" s="74"/>
      <c r="BI1692" s="74"/>
      <c r="BJ1692" s="74"/>
      <c r="BK1692" s="74"/>
      <c r="BL1692" s="74"/>
      <c r="BM1692" s="74"/>
      <c r="BN1692" s="74"/>
      <c r="BO1692" s="74"/>
      <c r="BP1692" s="74"/>
      <c r="BQ1692" s="74"/>
      <c r="BR1692" s="74"/>
      <c r="BS1692" s="74"/>
      <c r="BT1692" s="74"/>
      <c r="BU1692" s="74"/>
      <c r="BV1692" s="74"/>
      <c r="BW1692" s="74"/>
      <c r="BX1692" s="74"/>
      <c r="BY1692" s="74"/>
      <c r="BZ1692" s="74"/>
      <c r="CA1692" s="74"/>
      <c r="CB1692" s="74"/>
      <c r="CC1692" s="74"/>
      <c r="CD1692" s="74"/>
      <c r="CE1692" s="74"/>
      <c r="CF1692" s="74"/>
      <c r="CG1692" s="74"/>
      <c r="CH1692" s="74"/>
      <c r="CI1692" s="74"/>
      <c r="CJ1692" s="74"/>
      <c r="CK1692" s="74"/>
      <c r="CL1692" s="74"/>
      <c r="CM1692" s="74"/>
      <c r="CN1692" s="74"/>
      <c r="CO1692" s="74"/>
      <c r="CP1692" s="74"/>
      <c r="CQ1692" s="74"/>
      <c r="CR1692" s="74"/>
      <c r="CS1692" s="74"/>
      <c r="CT1692" s="74"/>
      <c r="CU1692" s="74"/>
      <c r="CV1692" s="74"/>
      <c r="CW1692" s="74"/>
      <c r="CX1692" s="74"/>
      <c r="CY1692" s="74"/>
      <c r="CZ1692" s="74"/>
      <c r="DA1692" s="74"/>
      <c r="DB1692" s="74"/>
      <c r="DC1692" s="74"/>
      <c r="DD1692" s="74"/>
      <c r="DE1692" s="74"/>
      <c r="DF1692" s="74"/>
      <c r="DG1692" s="74"/>
      <c r="DH1692" s="74"/>
      <c r="DI1692" s="74"/>
      <c r="DJ1692" s="74"/>
      <c r="DK1692" s="74"/>
      <c r="DL1692" s="74"/>
      <c r="DM1692" s="74"/>
      <c r="DN1692" s="74"/>
      <c r="DO1692" s="74"/>
      <c r="DP1692" s="74"/>
      <c r="DQ1692" s="74"/>
      <c r="DR1692" s="74"/>
      <c r="DS1692" s="74"/>
      <c r="DT1692" s="74"/>
      <c r="DU1692" s="74"/>
      <c r="DV1692" s="74"/>
      <c r="DW1692" s="74"/>
      <c r="DX1692" s="74"/>
      <c r="DY1692" s="74"/>
      <c r="DZ1692" s="74"/>
      <c r="EA1692" s="74"/>
      <c r="EB1692" s="74"/>
      <c r="EC1692" s="74"/>
      <c r="ED1692" s="74"/>
      <c r="EE1692" s="74"/>
      <c r="EF1692" s="74"/>
      <c r="EG1692" s="74"/>
      <c r="EH1692" s="74"/>
      <c r="EI1692" s="74"/>
      <c r="EJ1692" s="74"/>
      <c r="EK1692" s="74"/>
      <c r="EL1692" s="74"/>
      <c r="EM1692" s="74"/>
      <c r="EN1692" s="74"/>
      <c r="EO1692" s="74"/>
      <c r="EP1692" s="74"/>
      <c r="EQ1692" s="74"/>
      <c r="ER1692" s="74"/>
      <c r="ES1692" s="74"/>
      <c r="ET1692" s="74"/>
      <c r="EU1692" s="74"/>
      <c r="EV1692" s="74"/>
      <c r="EW1692" s="74"/>
      <c r="EX1692" s="74"/>
      <c r="EY1692" s="74"/>
      <c r="EZ1692" s="74"/>
      <c r="FA1692" s="74"/>
    </row>
    <row r="1693" spans="1:157" ht="15.75">
      <c r="B1693" s="154" t="s">
        <v>1707</v>
      </c>
      <c r="C1693" s="308" t="s">
        <v>2811</v>
      </c>
      <c r="D1693" s="276" t="s">
        <v>1240</v>
      </c>
      <c r="E1693" s="277" t="s">
        <v>21</v>
      </c>
      <c r="F1693" s="278"/>
      <c r="G1693" s="279"/>
      <c r="H1693" s="178">
        <f>SUM(H1694:H1696)</f>
        <v>45.028999999999996</v>
      </c>
    </row>
    <row r="1694" spans="1:157" ht="30">
      <c r="B1694" s="309" t="s">
        <v>2741</v>
      </c>
      <c r="C1694" s="274" t="s">
        <v>1247</v>
      </c>
      <c r="D1694" s="95" t="s">
        <v>1246</v>
      </c>
      <c r="E1694" s="261" t="s">
        <v>261</v>
      </c>
      <c r="F1694" s="223">
        <v>0.3</v>
      </c>
      <c r="G1694" s="95">
        <v>12.91</v>
      </c>
      <c r="H1694" s="268">
        <f>F1694*G1694</f>
        <v>3.8729999999999998</v>
      </c>
    </row>
    <row r="1695" spans="1:157" ht="30">
      <c r="B1695" s="309" t="s">
        <v>2742</v>
      </c>
      <c r="C1695" s="274" t="s">
        <v>745</v>
      </c>
      <c r="D1695" s="95" t="s">
        <v>266</v>
      </c>
      <c r="E1695" s="261" t="s">
        <v>261</v>
      </c>
      <c r="F1695" s="223">
        <v>0.3</v>
      </c>
      <c r="G1695" s="95">
        <v>15.72</v>
      </c>
      <c r="H1695" s="268">
        <f>F1695*G1695</f>
        <v>4.7160000000000002</v>
      </c>
    </row>
    <row r="1696" spans="1:157" ht="38.25" customHeight="1" thickBot="1">
      <c r="B1696" s="309" t="s">
        <v>2743</v>
      </c>
      <c r="C1696" s="280" t="s">
        <v>1389</v>
      </c>
      <c r="D1696" s="121" t="s">
        <v>1390</v>
      </c>
      <c r="E1696" s="265" t="s">
        <v>21</v>
      </c>
      <c r="F1696" s="224">
        <v>1</v>
      </c>
      <c r="G1696" s="121">
        <v>36.44</v>
      </c>
      <c r="H1696" s="269">
        <f>F1696*G1696</f>
        <v>36.44</v>
      </c>
    </row>
    <row r="1697" spans="1:157" s="172" customFormat="1" ht="15.75" thickBot="1">
      <c r="A1697" s="165"/>
      <c r="B1697" s="198"/>
      <c r="C1697" s="172" t="s">
        <v>907</v>
      </c>
      <c r="E1697" s="198"/>
      <c r="I1697" s="74"/>
      <c r="J1697" s="74"/>
      <c r="K1697" s="74"/>
      <c r="L1697" s="74"/>
      <c r="M1697" s="74"/>
      <c r="N1697" s="74"/>
      <c r="O1697" s="74"/>
      <c r="P1697" s="74"/>
      <c r="Q1697" s="74"/>
      <c r="R1697" s="74"/>
      <c r="S1697" s="74"/>
      <c r="T1697" s="74"/>
      <c r="U1697" s="74"/>
      <c r="V1697" s="74"/>
      <c r="W1697" s="74"/>
      <c r="X1697" s="74"/>
      <c r="Y1697" s="74"/>
      <c r="Z1697" s="74"/>
      <c r="AA1697" s="74"/>
      <c r="AB1697" s="74"/>
      <c r="AC1697" s="74"/>
      <c r="AD1697" s="74"/>
      <c r="AE1697" s="74"/>
      <c r="AF1697" s="74"/>
      <c r="AG1697" s="74"/>
      <c r="AH1697" s="74"/>
      <c r="AI1697" s="74"/>
      <c r="AJ1697" s="74"/>
      <c r="AK1697" s="74"/>
      <c r="AL1697" s="74"/>
      <c r="AM1697" s="74"/>
      <c r="AN1697" s="74"/>
      <c r="AO1697" s="74"/>
      <c r="AP1697" s="74"/>
      <c r="AQ1697" s="74"/>
      <c r="AR1697" s="74"/>
      <c r="AS1697" s="74"/>
      <c r="AT1697" s="74"/>
      <c r="AU1697" s="74"/>
      <c r="AV1697" s="74"/>
      <c r="AW1697" s="74"/>
      <c r="AX1697" s="74"/>
      <c r="AY1697" s="74"/>
      <c r="AZ1697" s="74"/>
      <c r="BA1697" s="74"/>
      <c r="BB1697" s="74"/>
      <c r="BC1697" s="74"/>
      <c r="BD1697" s="74"/>
      <c r="BE1697" s="74"/>
      <c r="BF1697" s="74"/>
      <c r="BG1697" s="74"/>
      <c r="BH1697" s="74"/>
      <c r="BI1697" s="74"/>
      <c r="BJ1697" s="74"/>
      <c r="BK1697" s="74"/>
      <c r="BL1697" s="74"/>
      <c r="BM1697" s="74"/>
      <c r="BN1697" s="74"/>
      <c r="BO1697" s="74"/>
      <c r="BP1697" s="74"/>
      <c r="BQ1697" s="74"/>
      <c r="BR1697" s="74"/>
      <c r="BS1697" s="74"/>
      <c r="BT1697" s="74"/>
      <c r="BU1697" s="74"/>
      <c r="BV1697" s="74"/>
      <c r="BW1697" s="74"/>
      <c r="BX1697" s="74"/>
      <c r="BY1697" s="74"/>
      <c r="BZ1697" s="74"/>
      <c r="CA1697" s="74"/>
      <c r="CB1697" s="74"/>
      <c r="CC1697" s="74"/>
      <c r="CD1697" s="74"/>
      <c r="CE1697" s="74"/>
      <c r="CF1697" s="74"/>
      <c r="CG1697" s="74"/>
      <c r="CH1697" s="74"/>
      <c r="CI1697" s="74"/>
      <c r="CJ1697" s="74"/>
      <c r="CK1697" s="74"/>
      <c r="CL1697" s="74"/>
      <c r="CM1697" s="74"/>
      <c r="CN1697" s="74"/>
      <c r="CO1697" s="74"/>
      <c r="CP1697" s="74"/>
      <c r="CQ1697" s="74"/>
      <c r="CR1697" s="74"/>
      <c r="CS1697" s="74"/>
      <c r="CT1697" s="74"/>
      <c r="CU1697" s="74"/>
      <c r="CV1697" s="74"/>
      <c r="CW1697" s="74"/>
      <c r="CX1697" s="74"/>
      <c r="CY1697" s="74"/>
      <c r="CZ1697" s="74"/>
      <c r="DA1697" s="74"/>
      <c r="DB1697" s="74"/>
      <c r="DC1697" s="74"/>
      <c r="DD1697" s="74"/>
      <c r="DE1697" s="74"/>
      <c r="DF1697" s="74"/>
      <c r="DG1697" s="74"/>
      <c r="DH1697" s="74"/>
      <c r="DI1697" s="74"/>
      <c r="DJ1697" s="74"/>
      <c r="DK1697" s="74"/>
      <c r="DL1697" s="74"/>
      <c r="DM1697" s="74"/>
      <c r="DN1697" s="74"/>
      <c r="DO1697" s="74"/>
      <c r="DP1697" s="74"/>
      <c r="DQ1697" s="74"/>
      <c r="DR1697" s="74"/>
      <c r="DS1697" s="74"/>
      <c r="DT1697" s="74"/>
      <c r="DU1697" s="74"/>
      <c r="DV1697" s="74"/>
      <c r="DW1697" s="74"/>
      <c r="DX1697" s="74"/>
      <c r="DY1697" s="74"/>
      <c r="DZ1697" s="74"/>
      <c r="EA1697" s="74"/>
      <c r="EB1697" s="74"/>
      <c r="EC1697" s="74"/>
      <c r="ED1697" s="74"/>
      <c r="EE1697" s="74"/>
      <c r="EF1697" s="74"/>
      <c r="EG1697" s="74"/>
      <c r="EH1697" s="74"/>
      <c r="EI1697" s="74"/>
      <c r="EJ1697" s="74"/>
      <c r="EK1697" s="74"/>
      <c r="EL1697" s="74"/>
      <c r="EM1697" s="74"/>
      <c r="EN1697" s="74"/>
      <c r="EO1697" s="74"/>
      <c r="EP1697" s="74"/>
      <c r="EQ1697" s="74"/>
      <c r="ER1697" s="74"/>
      <c r="ES1697" s="74"/>
      <c r="ET1697" s="74"/>
      <c r="EU1697" s="74"/>
      <c r="EV1697" s="74"/>
      <c r="EW1697" s="74"/>
      <c r="EX1697" s="74"/>
      <c r="EY1697" s="74"/>
      <c r="EZ1697" s="74"/>
      <c r="FA1697" s="74"/>
    </row>
    <row r="1698" spans="1:157" ht="31.5">
      <c r="B1698" s="154" t="s">
        <v>1708</v>
      </c>
      <c r="C1698" s="308" t="s">
        <v>2812</v>
      </c>
      <c r="D1698" s="276" t="s">
        <v>1241</v>
      </c>
      <c r="E1698" s="277" t="s">
        <v>21</v>
      </c>
      <c r="F1698" s="278"/>
      <c r="G1698" s="279"/>
      <c r="H1698" s="178">
        <f>SUM(H1699:H1702)</f>
        <v>15.206000000000001</v>
      </c>
    </row>
    <row r="1699" spans="1:157" ht="30">
      <c r="B1699" s="309" t="s">
        <v>2741</v>
      </c>
      <c r="C1699" s="274" t="s">
        <v>1247</v>
      </c>
      <c r="D1699" s="95" t="s">
        <v>1246</v>
      </c>
      <c r="E1699" s="261" t="s">
        <v>261</v>
      </c>
      <c r="F1699" s="223">
        <v>0.2</v>
      </c>
      <c r="G1699" s="95">
        <v>12.91</v>
      </c>
      <c r="H1699" s="268">
        <f>F1699*G1699</f>
        <v>2.5820000000000003</v>
      </c>
    </row>
    <row r="1700" spans="1:157" ht="30">
      <c r="B1700" s="309" t="s">
        <v>2742</v>
      </c>
      <c r="C1700" s="274" t="s">
        <v>745</v>
      </c>
      <c r="D1700" s="95" t="s">
        <v>266</v>
      </c>
      <c r="E1700" s="261" t="s">
        <v>261</v>
      </c>
      <c r="F1700" s="223">
        <v>0.2</v>
      </c>
      <c r="G1700" s="95">
        <v>15.72</v>
      </c>
      <c r="H1700" s="268">
        <f>F1700*G1700</f>
        <v>3.1440000000000001</v>
      </c>
    </row>
    <row r="1701" spans="1:157" ht="30">
      <c r="B1701" s="309" t="s">
        <v>2743</v>
      </c>
      <c r="C1701" s="274" t="s">
        <v>1780</v>
      </c>
      <c r="D1701" s="95" t="s">
        <v>1270</v>
      </c>
      <c r="E1701" s="261" t="s">
        <v>21</v>
      </c>
      <c r="F1701" s="223">
        <v>1</v>
      </c>
      <c r="G1701" s="95">
        <v>6.45</v>
      </c>
      <c r="H1701" s="268">
        <f>F1701*G1701</f>
        <v>6.45</v>
      </c>
    </row>
    <row r="1702" spans="1:157" ht="30.75" thickBot="1">
      <c r="B1702" s="309" t="s">
        <v>2744</v>
      </c>
      <c r="C1702" s="280" t="s">
        <v>1796</v>
      </c>
      <c r="D1702" s="121" t="s">
        <v>1391</v>
      </c>
      <c r="E1702" s="265" t="s">
        <v>21</v>
      </c>
      <c r="F1702" s="224">
        <v>1</v>
      </c>
      <c r="G1702" s="121">
        <v>3.03</v>
      </c>
      <c r="H1702" s="269">
        <f>F1702*G1702</f>
        <v>3.03</v>
      </c>
    </row>
    <row r="1703" spans="1:157" s="172" customFormat="1" ht="15.75" thickBot="1">
      <c r="A1703" s="165"/>
      <c r="B1703" s="198"/>
      <c r="C1703" s="172" t="s">
        <v>907</v>
      </c>
      <c r="E1703" s="198"/>
      <c r="I1703" s="74"/>
      <c r="J1703" s="74"/>
      <c r="K1703" s="74"/>
      <c r="L1703" s="74"/>
      <c r="M1703" s="74"/>
      <c r="N1703" s="74"/>
      <c r="O1703" s="74"/>
      <c r="P1703" s="74"/>
      <c r="Q1703" s="74"/>
      <c r="R1703" s="74"/>
      <c r="S1703" s="74"/>
      <c r="T1703" s="74"/>
      <c r="U1703" s="74"/>
      <c r="V1703" s="74"/>
      <c r="W1703" s="74"/>
      <c r="X1703" s="74"/>
      <c r="Y1703" s="74"/>
      <c r="Z1703" s="74"/>
      <c r="AA1703" s="74"/>
      <c r="AB1703" s="74"/>
      <c r="AC1703" s="74"/>
      <c r="AD1703" s="74"/>
      <c r="AE1703" s="74"/>
      <c r="AF1703" s="74"/>
      <c r="AG1703" s="74"/>
      <c r="AH1703" s="74"/>
      <c r="AI1703" s="74"/>
      <c r="AJ1703" s="74"/>
      <c r="AK1703" s="74"/>
      <c r="AL1703" s="74"/>
      <c r="AM1703" s="74"/>
      <c r="AN1703" s="74"/>
      <c r="AO1703" s="74"/>
      <c r="AP1703" s="74"/>
      <c r="AQ1703" s="74"/>
      <c r="AR1703" s="74"/>
      <c r="AS1703" s="74"/>
      <c r="AT1703" s="74"/>
      <c r="AU1703" s="74"/>
      <c r="AV1703" s="74"/>
      <c r="AW1703" s="74"/>
      <c r="AX1703" s="74"/>
      <c r="AY1703" s="74"/>
      <c r="AZ1703" s="74"/>
      <c r="BA1703" s="74"/>
      <c r="BB1703" s="74"/>
      <c r="BC1703" s="74"/>
      <c r="BD1703" s="74"/>
      <c r="BE1703" s="74"/>
      <c r="BF1703" s="74"/>
      <c r="BG1703" s="74"/>
      <c r="BH1703" s="74"/>
      <c r="BI1703" s="74"/>
      <c r="BJ1703" s="74"/>
      <c r="BK1703" s="74"/>
      <c r="BL1703" s="74"/>
      <c r="BM1703" s="74"/>
      <c r="BN1703" s="74"/>
      <c r="BO1703" s="74"/>
      <c r="BP1703" s="74"/>
      <c r="BQ1703" s="74"/>
      <c r="BR1703" s="74"/>
      <c r="BS1703" s="74"/>
      <c r="BT1703" s="74"/>
      <c r="BU1703" s="74"/>
      <c r="BV1703" s="74"/>
      <c r="BW1703" s="74"/>
      <c r="BX1703" s="74"/>
      <c r="BY1703" s="74"/>
      <c r="BZ1703" s="74"/>
      <c r="CA1703" s="74"/>
      <c r="CB1703" s="74"/>
      <c r="CC1703" s="74"/>
      <c r="CD1703" s="74"/>
      <c r="CE1703" s="74"/>
      <c r="CF1703" s="74"/>
      <c r="CG1703" s="74"/>
      <c r="CH1703" s="74"/>
      <c r="CI1703" s="74"/>
      <c r="CJ1703" s="74"/>
      <c r="CK1703" s="74"/>
      <c r="CL1703" s="74"/>
      <c r="CM1703" s="74"/>
      <c r="CN1703" s="74"/>
      <c r="CO1703" s="74"/>
      <c r="CP1703" s="74"/>
      <c r="CQ1703" s="74"/>
      <c r="CR1703" s="74"/>
      <c r="CS1703" s="74"/>
      <c r="CT1703" s="74"/>
      <c r="CU1703" s="74"/>
      <c r="CV1703" s="74"/>
      <c r="CW1703" s="74"/>
      <c r="CX1703" s="74"/>
      <c r="CY1703" s="74"/>
      <c r="CZ1703" s="74"/>
      <c r="DA1703" s="74"/>
      <c r="DB1703" s="74"/>
      <c r="DC1703" s="74"/>
      <c r="DD1703" s="74"/>
      <c r="DE1703" s="74"/>
      <c r="DF1703" s="74"/>
      <c r="DG1703" s="74"/>
      <c r="DH1703" s="74"/>
      <c r="DI1703" s="74"/>
      <c r="DJ1703" s="74"/>
      <c r="DK1703" s="74"/>
      <c r="DL1703" s="74"/>
      <c r="DM1703" s="74"/>
      <c r="DN1703" s="74"/>
      <c r="DO1703" s="74"/>
      <c r="DP1703" s="74"/>
      <c r="DQ1703" s="74"/>
      <c r="DR1703" s="74"/>
      <c r="DS1703" s="74"/>
      <c r="DT1703" s="74"/>
      <c r="DU1703" s="74"/>
      <c r="DV1703" s="74"/>
      <c r="DW1703" s="74"/>
      <c r="DX1703" s="74"/>
      <c r="DY1703" s="74"/>
      <c r="DZ1703" s="74"/>
      <c r="EA1703" s="74"/>
      <c r="EB1703" s="74"/>
      <c r="EC1703" s="74"/>
      <c r="ED1703" s="74"/>
      <c r="EE1703" s="74"/>
      <c r="EF1703" s="74"/>
      <c r="EG1703" s="74"/>
      <c r="EH1703" s="74"/>
      <c r="EI1703" s="74"/>
      <c r="EJ1703" s="74"/>
      <c r="EK1703" s="74"/>
      <c r="EL1703" s="74"/>
      <c r="EM1703" s="74"/>
      <c r="EN1703" s="74"/>
      <c r="EO1703" s="74"/>
      <c r="EP1703" s="74"/>
      <c r="EQ1703" s="74"/>
      <c r="ER1703" s="74"/>
      <c r="ES1703" s="74"/>
      <c r="ET1703" s="74"/>
      <c r="EU1703" s="74"/>
      <c r="EV1703" s="74"/>
      <c r="EW1703" s="74"/>
      <c r="EX1703" s="74"/>
      <c r="EY1703" s="74"/>
      <c r="EZ1703" s="74"/>
      <c r="FA1703" s="74"/>
    </row>
    <row r="1704" spans="1:157" ht="15.75">
      <c r="B1704" s="154" t="s">
        <v>1709</v>
      </c>
      <c r="C1704" s="308" t="s">
        <v>2813</v>
      </c>
      <c r="D1704" s="276" t="s">
        <v>1242</v>
      </c>
      <c r="E1704" s="277" t="s">
        <v>21</v>
      </c>
      <c r="F1704" s="278"/>
      <c r="G1704" s="279"/>
      <c r="H1704" s="178">
        <f>SUM(H1705:H1708)</f>
        <v>62.265000000000001</v>
      </c>
    </row>
    <row r="1705" spans="1:157" ht="30">
      <c r="B1705" s="309" t="s">
        <v>2745</v>
      </c>
      <c r="C1705" s="274" t="s">
        <v>1247</v>
      </c>
      <c r="D1705" s="95" t="s">
        <v>1246</v>
      </c>
      <c r="E1705" s="261" t="s">
        <v>261</v>
      </c>
      <c r="F1705" s="223">
        <v>0.5</v>
      </c>
      <c r="G1705" s="95">
        <v>12.91</v>
      </c>
      <c r="H1705" s="268">
        <f>F1705*G1705</f>
        <v>6.4550000000000001</v>
      </c>
    </row>
    <row r="1706" spans="1:157" ht="30">
      <c r="B1706" s="309" t="s">
        <v>2747</v>
      </c>
      <c r="C1706" s="274" t="s">
        <v>745</v>
      </c>
      <c r="D1706" s="95" t="s">
        <v>266</v>
      </c>
      <c r="E1706" s="261" t="s">
        <v>261</v>
      </c>
      <c r="F1706" s="223">
        <v>0.5</v>
      </c>
      <c r="G1706" s="95">
        <v>15.72</v>
      </c>
      <c r="H1706" s="268">
        <f>F1706*G1706</f>
        <v>7.86</v>
      </c>
    </row>
    <row r="1707" spans="1:157" ht="30">
      <c r="B1707" s="309" t="s">
        <v>2748</v>
      </c>
      <c r="C1707" s="274" t="s">
        <v>1392</v>
      </c>
      <c r="D1707" s="95" t="s">
        <v>1393</v>
      </c>
      <c r="E1707" s="261" t="s">
        <v>21</v>
      </c>
      <c r="F1707" s="223">
        <v>1</v>
      </c>
      <c r="G1707" s="95">
        <v>46.2</v>
      </c>
      <c r="H1707" s="268">
        <f>F1707*G1707</f>
        <v>46.2</v>
      </c>
    </row>
    <row r="1708" spans="1:157" ht="30.75" thickBot="1">
      <c r="B1708" s="309" t="s">
        <v>2746</v>
      </c>
      <c r="C1708" s="280" t="s">
        <v>1797</v>
      </c>
      <c r="D1708" s="121" t="s">
        <v>1394</v>
      </c>
      <c r="E1708" s="265" t="s">
        <v>1189</v>
      </c>
      <c r="F1708" s="224">
        <v>1</v>
      </c>
      <c r="G1708" s="121">
        <v>1.75</v>
      </c>
      <c r="H1708" s="269">
        <f>F1708*G1708</f>
        <v>1.75</v>
      </c>
    </row>
    <row r="1709" spans="1:157" s="172" customFormat="1" ht="15.75" thickBot="1">
      <c r="A1709" s="165"/>
      <c r="B1709" s="198"/>
      <c r="C1709" s="172" t="s">
        <v>907</v>
      </c>
      <c r="E1709" s="198"/>
      <c r="I1709" s="74"/>
      <c r="J1709" s="74"/>
      <c r="K1709" s="74"/>
      <c r="L1709" s="74"/>
      <c r="M1709" s="74"/>
      <c r="N1709" s="74"/>
      <c r="O1709" s="74"/>
      <c r="P1709" s="74"/>
      <c r="Q1709" s="74"/>
      <c r="R1709" s="74"/>
      <c r="S1709" s="74"/>
      <c r="T1709" s="74"/>
      <c r="U1709" s="74"/>
      <c r="V1709" s="74"/>
      <c r="W1709" s="74"/>
      <c r="X1709" s="74"/>
      <c r="Y1709" s="74"/>
      <c r="Z1709" s="74"/>
      <c r="AA1709" s="74"/>
      <c r="AB1709" s="74"/>
      <c r="AC1709" s="74"/>
      <c r="AD1709" s="74"/>
      <c r="AE1709" s="74"/>
      <c r="AF1709" s="74"/>
      <c r="AG1709" s="74"/>
      <c r="AH1709" s="74"/>
      <c r="AI1709" s="74"/>
      <c r="AJ1709" s="74"/>
      <c r="AK1709" s="74"/>
      <c r="AL1709" s="74"/>
      <c r="AM1709" s="74"/>
      <c r="AN1709" s="74"/>
      <c r="AO1709" s="74"/>
      <c r="AP1709" s="74"/>
      <c r="AQ1709" s="74"/>
      <c r="AR1709" s="74"/>
      <c r="AS1709" s="74"/>
      <c r="AT1709" s="74"/>
      <c r="AU1709" s="74"/>
      <c r="AV1709" s="74"/>
      <c r="AW1709" s="74"/>
      <c r="AX1709" s="74"/>
      <c r="AY1709" s="74"/>
      <c r="AZ1709" s="74"/>
      <c r="BA1709" s="74"/>
      <c r="BB1709" s="74"/>
      <c r="BC1709" s="74"/>
      <c r="BD1709" s="74"/>
      <c r="BE1709" s="74"/>
      <c r="BF1709" s="74"/>
      <c r="BG1709" s="74"/>
      <c r="BH1709" s="74"/>
      <c r="BI1709" s="74"/>
      <c r="BJ1709" s="74"/>
      <c r="BK1709" s="74"/>
      <c r="BL1709" s="74"/>
      <c r="BM1709" s="74"/>
      <c r="BN1709" s="74"/>
      <c r="BO1709" s="74"/>
      <c r="BP1709" s="74"/>
      <c r="BQ1709" s="74"/>
      <c r="BR1709" s="74"/>
      <c r="BS1709" s="74"/>
      <c r="BT1709" s="74"/>
      <c r="BU1709" s="74"/>
      <c r="BV1709" s="74"/>
      <c r="BW1709" s="74"/>
      <c r="BX1709" s="74"/>
      <c r="BY1709" s="74"/>
      <c r="BZ1709" s="74"/>
      <c r="CA1709" s="74"/>
      <c r="CB1709" s="74"/>
      <c r="CC1709" s="74"/>
      <c r="CD1709" s="74"/>
      <c r="CE1709" s="74"/>
      <c r="CF1709" s="74"/>
      <c r="CG1709" s="74"/>
      <c r="CH1709" s="74"/>
      <c r="CI1709" s="74"/>
      <c r="CJ1709" s="74"/>
      <c r="CK1709" s="74"/>
      <c r="CL1709" s="74"/>
      <c r="CM1709" s="74"/>
      <c r="CN1709" s="74"/>
      <c r="CO1709" s="74"/>
      <c r="CP1709" s="74"/>
      <c r="CQ1709" s="74"/>
      <c r="CR1709" s="74"/>
      <c r="CS1709" s="74"/>
      <c r="CT1709" s="74"/>
      <c r="CU1709" s="74"/>
      <c r="CV1709" s="74"/>
      <c r="CW1709" s="74"/>
      <c r="CX1709" s="74"/>
      <c r="CY1709" s="74"/>
      <c r="CZ1709" s="74"/>
      <c r="DA1709" s="74"/>
      <c r="DB1709" s="74"/>
      <c r="DC1709" s="74"/>
      <c r="DD1709" s="74"/>
      <c r="DE1709" s="74"/>
      <c r="DF1709" s="74"/>
      <c r="DG1709" s="74"/>
      <c r="DH1709" s="74"/>
      <c r="DI1709" s="74"/>
      <c r="DJ1709" s="74"/>
      <c r="DK1709" s="74"/>
      <c r="DL1709" s="74"/>
      <c r="DM1709" s="74"/>
      <c r="DN1709" s="74"/>
      <c r="DO1709" s="74"/>
      <c r="DP1709" s="74"/>
      <c r="DQ1709" s="74"/>
      <c r="DR1709" s="74"/>
      <c r="DS1709" s="74"/>
      <c r="DT1709" s="74"/>
      <c r="DU1709" s="74"/>
      <c r="DV1709" s="74"/>
      <c r="DW1709" s="74"/>
      <c r="DX1709" s="74"/>
      <c r="DY1709" s="74"/>
      <c r="DZ1709" s="74"/>
      <c r="EA1709" s="74"/>
      <c r="EB1709" s="74"/>
      <c r="EC1709" s="74"/>
      <c r="ED1709" s="74"/>
      <c r="EE1709" s="74"/>
      <c r="EF1709" s="74"/>
      <c r="EG1709" s="74"/>
      <c r="EH1709" s="74"/>
      <c r="EI1709" s="74"/>
      <c r="EJ1709" s="74"/>
      <c r="EK1709" s="74"/>
      <c r="EL1709" s="74"/>
      <c r="EM1709" s="74"/>
      <c r="EN1709" s="74"/>
      <c r="EO1709" s="74"/>
      <c r="EP1709" s="74"/>
      <c r="EQ1709" s="74"/>
      <c r="ER1709" s="74"/>
      <c r="ES1709" s="74"/>
      <c r="ET1709" s="74"/>
      <c r="EU1709" s="74"/>
      <c r="EV1709" s="74"/>
      <c r="EW1709" s="74"/>
      <c r="EX1709" s="74"/>
      <c r="EY1709" s="74"/>
      <c r="EZ1709" s="74"/>
      <c r="FA1709" s="74"/>
    </row>
    <row r="1710" spans="1:157" ht="31.5">
      <c r="B1710" s="154" t="s">
        <v>1710</v>
      </c>
      <c r="C1710" s="308" t="s">
        <v>1395</v>
      </c>
      <c r="D1710" s="276" t="s">
        <v>1396</v>
      </c>
      <c r="E1710" s="277" t="s">
        <v>21</v>
      </c>
      <c r="F1710" s="278"/>
      <c r="G1710" s="279"/>
      <c r="H1710" s="178">
        <f>SUM(H1711:H1713)</f>
        <v>6.6007999999999996</v>
      </c>
    </row>
    <row r="1711" spans="1:157" ht="30">
      <c r="B1711" s="309" t="s">
        <v>2749</v>
      </c>
      <c r="C1711" s="274" t="s">
        <v>1247</v>
      </c>
      <c r="D1711" s="95" t="s">
        <v>1246</v>
      </c>
      <c r="E1711" s="261" t="s">
        <v>261</v>
      </c>
      <c r="F1711" s="223">
        <v>0.16</v>
      </c>
      <c r="G1711" s="95">
        <v>12.91</v>
      </c>
      <c r="H1711" s="268">
        <f>F1711*G1711</f>
        <v>2.0655999999999999</v>
      </c>
    </row>
    <row r="1712" spans="1:157" ht="30">
      <c r="B1712" s="309" t="s">
        <v>2750</v>
      </c>
      <c r="C1712" s="274" t="s">
        <v>745</v>
      </c>
      <c r="D1712" s="95" t="s">
        <v>266</v>
      </c>
      <c r="E1712" s="261" t="s">
        <v>261</v>
      </c>
      <c r="F1712" s="223">
        <v>0.16</v>
      </c>
      <c r="G1712" s="95">
        <v>15.72</v>
      </c>
      <c r="H1712" s="268">
        <f>F1712*G1712</f>
        <v>2.5152000000000001</v>
      </c>
    </row>
    <row r="1713" spans="1:157" ht="30.75" thickBot="1">
      <c r="B1713" s="309" t="s">
        <v>2751</v>
      </c>
      <c r="C1713" s="280" t="s">
        <v>1397</v>
      </c>
      <c r="D1713" s="121" t="s">
        <v>1398</v>
      </c>
      <c r="E1713" s="265" t="s">
        <v>21</v>
      </c>
      <c r="F1713" s="224">
        <v>1</v>
      </c>
      <c r="G1713" s="121">
        <v>2.02</v>
      </c>
      <c r="H1713" s="269">
        <f>F1713*G1713</f>
        <v>2.02</v>
      </c>
    </row>
    <row r="1714" spans="1:157" s="172" customFormat="1" ht="15.75" thickBot="1">
      <c r="A1714" s="165"/>
      <c r="B1714" s="198"/>
      <c r="C1714" s="172" t="s">
        <v>907</v>
      </c>
      <c r="E1714" s="198"/>
      <c r="I1714" s="74"/>
      <c r="J1714" s="74"/>
      <c r="K1714" s="74"/>
      <c r="L1714" s="74"/>
      <c r="M1714" s="74"/>
      <c r="N1714" s="74"/>
      <c r="O1714" s="74"/>
      <c r="P1714" s="74"/>
      <c r="Q1714" s="74"/>
      <c r="R1714" s="74"/>
      <c r="S1714" s="74"/>
      <c r="T1714" s="74"/>
      <c r="U1714" s="74"/>
      <c r="V1714" s="74"/>
      <c r="W1714" s="74"/>
      <c r="X1714" s="74"/>
      <c r="Y1714" s="74"/>
      <c r="Z1714" s="74"/>
      <c r="AA1714" s="74"/>
      <c r="AB1714" s="74"/>
      <c r="AC1714" s="74"/>
      <c r="AD1714" s="74"/>
      <c r="AE1714" s="74"/>
      <c r="AF1714" s="74"/>
      <c r="AG1714" s="74"/>
      <c r="AH1714" s="74"/>
      <c r="AI1714" s="74"/>
      <c r="AJ1714" s="74"/>
      <c r="AK1714" s="74"/>
      <c r="AL1714" s="74"/>
      <c r="AM1714" s="74"/>
      <c r="AN1714" s="74"/>
      <c r="AO1714" s="74"/>
      <c r="AP1714" s="74"/>
      <c r="AQ1714" s="74"/>
      <c r="AR1714" s="74"/>
      <c r="AS1714" s="74"/>
      <c r="AT1714" s="74"/>
      <c r="AU1714" s="74"/>
      <c r="AV1714" s="74"/>
      <c r="AW1714" s="74"/>
      <c r="AX1714" s="74"/>
      <c r="AY1714" s="74"/>
      <c r="AZ1714" s="74"/>
      <c r="BA1714" s="74"/>
      <c r="BB1714" s="74"/>
      <c r="BC1714" s="74"/>
      <c r="BD1714" s="74"/>
      <c r="BE1714" s="74"/>
      <c r="BF1714" s="74"/>
      <c r="BG1714" s="74"/>
      <c r="BH1714" s="74"/>
      <c r="BI1714" s="74"/>
      <c r="BJ1714" s="74"/>
      <c r="BK1714" s="74"/>
      <c r="BL1714" s="74"/>
      <c r="BM1714" s="74"/>
      <c r="BN1714" s="74"/>
      <c r="BO1714" s="74"/>
      <c r="BP1714" s="74"/>
      <c r="BQ1714" s="74"/>
      <c r="BR1714" s="74"/>
      <c r="BS1714" s="74"/>
      <c r="BT1714" s="74"/>
      <c r="BU1714" s="74"/>
      <c r="BV1714" s="74"/>
      <c r="BW1714" s="74"/>
      <c r="BX1714" s="74"/>
      <c r="BY1714" s="74"/>
      <c r="BZ1714" s="74"/>
      <c r="CA1714" s="74"/>
      <c r="CB1714" s="74"/>
      <c r="CC1714" s="74"/>
      <c r="CD1714" s="74"/>
      <c r="CE1714" s="74"/>
      <c r="CF1714" s="74"/>
      <c r="CG1714" s="74"/>
      <c r="CH1714" s="74"/>
      <c r="CI1714" s="74"/>
      <c r="CJ1714" s="74"/>
      <c r="CK1714" s="74"/>
      <c r="CL1714" s="74"/>
      <c r="CM1714" s="74"/>
      <c r="CN1714" s="74"/>
      <c r="CO1714" s="74"/>
      <c r="CP1714" s="74"/>
      <c r="CQ1714" s="74"/>
      <c r="CR1714" s="74"/>
      <c r="CS1714" s="74"/>
      <c r="CT1714" s="74"/>
      <c r="CU1714" s="74"/>
      <c r="CV1714" s="74"/>
      <c r="CW1714" s="74"/>
      <c r="CX1714" s="74"/>
      <c r="CY1714" s="74"/>
      <c r="CZ1714" s="74"/>
      <c r="DA1714" s="74"/>
      <c r="DB1714" s="74"/>
      <c r="DC1714" s="74"/>
      <c r="DD1714" s="74"/>
      <c r="DE1714" s="74"/>
      <c r="DF1714" s="74"/>
      <c r="DG1714" s="74"/>
      <c r="DH1714" s="74"/>
      <c r="DI1714" s="74"/>
      <c r="DJ1714" s="74"/>
      <c r="DK1714" s="74"/>
      <c r="DL1714" s="74"/>
      <c r="DM1714" s="74"/>
      <c r="DN1714" s="74"/>
      <c r="DO1714" s="74"/>
      <c r="DP1714" s="74"/>
      <c r="DQ1714" s="74"/>
      <c r="DR1714" s="74"/>
      <c r="DS1714" s="74"/>
      <c r="DT1714" s="74"/>
      <c r="DU1714" s="74"/>
      <c r="DV1714" s="74"/>
      <c r="DW1714" s="74"/>
      <c r="DX1714" s="74"/>
      <c r="DY1714" s="74"/>
      <c r="DZ1714" s="74"/>
      <c r="EA1714" s="74"/>
      <c r="EB1714" s="74"/>
      <c r="EC1714" s="74"/>
      <c r="ED1714" s="74"/>
      <c r="EE1714" s="74"/>
      <c r="EF1714" s="74"/>
      <c r="EG1714" s="74"/>
      <c r="EH1714" s="74"/>
      <c r="EI1714" s="74"/>
      <c r="EJ1714" s="74"/>
      <c r="EK1714" s="74"/>
      <c r="EL1714" s="74"/>
      <c r="EM1714" s="74"/>
      <c r="EN1714" s="74"/>
      <c r="EO1714" s="74"/>
      <c r="EP1714" s="74"/>
      <c r="EQ1714" s="74"/>
      <c r="ER1714" s="74"/>
      <c r="ES1714" s="74"/>
      <c r="ET1714" s="74"/>
      <c r="EU1714" s="74"/>
      <c r="EV1714" s="74"/>
      <c r="EW1714" s="74"/>
      <c r="EX1714" s="74"/>
      <c r="EY1714" s="74"/>
      <c r="EZ1714" s="74"/>
      <c r="FA1714" s="74"/>
    </row>
    <row r="1715" spans="1:157" ht="47.25">
      <c r="B1715" s="154" t="s">
        <v>1711</v>
      </c>
      <c r="C1715" s="308" t="s">
        <v>1399</v>
      </c>
      <c r="D1715" s="276" t="s">
        <v>1400</v>
      </c>
      <c r="E1715" s="277" t="s">
        <v>21</v>
      </c>
      <c r="F1715" s="278"/>
      <c r="G1715" s="279"/>
      <c r="H1715" s="178">
        <f>SUM(H1716:H1718)</f>
        <v>10.725990000000001</v>
      </c>
    </row>
    <row r="1716" spans="1:157" ht="30">
      <c r="B1716" s="309" t="s">
        <v>2752</v>
      </c>
      <c r="C1716" s="274" t="s">
        <v>1247</v>
      </c>
      <c r="D1716" s="95" t="s">
        <v>1246</v>
      </c>
      <c r="E1716" s="261" t="s">
        <v>261</v>
      </c>
      <c r="F1716" s="223">
        <v>0.27300000000000002</v>
      </c>
      <c r="G1716" s="95">
        <v>12.91</v>
      </c>
      <c r="H1716" s="268">
        <f>F1716*G1716</f>
        <v>3.5244300000000002</v>
      </c>
    </row>
    <row r="1717" spans="1:157" ht="30">
      <c r="B1717" s="309" t="s">
        <v>2753</v>
      </c>
      <c r="C1717" s="274" t="s">
        <v>745</v>
      </c>
      <c r="D1717" s="95" t="s">
        <v>266</v>
      </c>
      <c r="E1717" s="261" t="s">
        <v>261</v>
      </c>
      <c r="F1717" s="223">
        <v>0.27300000000000002</v>
      </c>
      <c r="G1717" s="95">
        <v>15.72</v>
      </c>
      <c r="H1717" s="268">
        <f>F1717*G1717</f>
        <v>4.2915600000000005</v>
      </c>
    </row>
    <row r="1718" spans="1:157" ht="30.75" thickBot="1">
      <c r="B1718" s="309" t="s">
        <v>2754</v>
      </c>
      <c r="C1718" s="280" t="s">
        <v>1401</v>
      </c>
      <c r="D1718" s="121" t="s">
        <v>1402</v>
      </c>
      <c r="E1718" s="265" t="s">
        <v>21</v>
      </c>
      <c r="F1718" s="224">
        <v>1</v>
      </c>
      <c r="G1718" s="121">
        <v>2.91</v>
      </c>
      <c r="H1718" s="269">
        <f>F1718*G1718</f>
        <v>2.91</v>
      </c>
    </row>
    <row r="1719" spans="1:157" s="172" customFormat="1" ht="15.75" thickBot="1">
      <c r="A1719" s="165"/>
      <c r="B1719" s="198"/>
      <c r="C1719" s="172" t="s">
        <v>907</v>
      </c>
      <c r="E1719" s="198"/>
      <c r="I1719" s="74"/>
      <c r="J1719" s="74"/>
      <c r="K1719" s="74"/>
      <c r="L1719" s="74"/>
      <c r="M1719" s="74"/>
      <c r="N1719" s="74"/>
      <c r="O1719" s="74"/>
      <c r="P1719" s="74"/>
      <c r="Q1719" s="74"/>
      <c r="R1719" s="74"/>
      <c r="S1719" s="74"/>
      <c r="T1719" s="74"/>
      <c r="U1719" s="74"/>
      <c r="V1719" s="74"/>
      <c r="W1719" s="74"/>
      <c r="X1719" s="74"/>
      <c r="Y1719" s="74"/>
      <c r="Z1719" s="74"/>
      <c r="AA1719" s="74"/>
      <c r="AB1719" s="74"/>
      <c r="AC1719" s="74"/>
      <c r="AD1719" s="74"/>
      <c r="AE1719" s="74"/>
      <c r="AF1719" s="74"/>
      <c r="AG1719" s="74"/>
      <c r="AH1719" s="74"/>
      <c r="AI1719" s="74"/>
      <c r="AJ1719" s="74"/>
      <c r="AK1719" s="74"/>
      <c r="AL1719" s="74"/>
      <c r="AM1719" s="74"/>
      <c r="AN1719" s="74"/>
      <c r="AO1719" s="74"/>
      <c r="AP1719" s="74"/>
      <c r="AQ1719" s="74"/>
      <c r="AR1719" s="74"/>
      <c r="AS1719" s="74"/>
      <c r="AT1719" s="74"/>
      <c r="AU1719" s="74"/>
      <c r="AV1719" s="74"/>
      <c r="AW1719" s="74"/>
      <c r="AX1719" s="74"/>
      <c r="AY1719" s="74"/>
      <c r="AZ1719" s="74"/>
      <c r="BA1719" s="74"/>
      <c r="BB1719" s="74"/>
      <c r="BC1719" s="74"/>
      <c r="BD1719" s="74"/>
      <c r="BE1719" s="74"/>
      <c r="BF1719" s="74"/>
      <c r="BG1719" s="74"/>
      <c r="BH1719" s="74"/>
      <c r="BI1719" s="74"/>
      <c r="BJ1719" s="74"/>
      <c r="BK1719" s="74"/>
      <c r="BL1719" s="74"/>
      <c r="BM1719" s="74"/>
      <c r="BN1719" s="74"/>
      <c r="BO1719" s="74"/>
      <c r="BP1719" s="74"/>
      <c r="BQ1719" s="74"/>
      <c r="BR1719" s="74"/>
      <c r="BS1719" s="74"/>
      <c r="BT1719" s="74"/>
      <c r="BU1719" s="74"/>
      <c r="BV1719" s="74"/>
      <c r="BW1719" s="74"/>
      <c r="BX1719" s="74"/>
      <c r="BY1719" s="74"/>
      <c r="BZ1719" s="74"/>
      <c r="CA1719" s="74"/>
      <c r="CB1719" s="74"/>
      <c r="CC1719" s="74"/>
      <c r="CD1719" s="74"/>
      <c r="CE1719" s="74"/>
      <c r="CF1719" s="74"/>
      <c r="CG1719" s="74"/>
      <c r="CH1719" s="74"/>
      <c r="CI1719" s="74"/>
      <c r="CJ1719" s="74"/>
      <c r="CK1719" s="74"/>
      <c r="CL1719" s="74"/>
      <c r="CM1719" s="74"/>
      <c r="CN1719" s="74"/>
      <c r="CO1719" s="74"/>
      <c r="CP1719" s="74"/>
      <c r="CQ1719" s="74"/>
      <c r="CR1719" s="74"/>
      <c r="CS1719" s="74"/>
      <c r="CT1719" s="74"/>
      <c r="CU1719" s="74"/>
      <c r="CV1719" s="74"/>
      <c r="CW1719" s="74"/>
      <c r="CX1719" s="74"/>
      <c r="CY1719" s="74"/>
      <c r="CZ1719" s="74"/>
      <c r="DA1719" s="74"/>
      <c r="DB1719" s="74"/>
      <c r="DC1719" s="74"/>
      <c r="DD1719" s="74"/>
      <c r="DE1719" s="74"/>
      <c r="DF1719" s="74"/>
      <c r="DG1719" s="74"/>
      <c r="DH1719" s="74"/>
      <c r="DI1719" s="74"/>
      <c r="DJ1719" s="74"/>
      <c r="DK1719" s="74"/>
      <c r="DL1719" s="74"/>
      <c r="DM1719" s="74"/>
      <c r="DN1719" s="74"/>
      <c r="DO1719" s="74"/>
      <c r="DP1719" s="74"/>
      <c r="DQ1719" s="74"/>
      <c r="DR1719" s="74"/>
      <c r="DS1719" s="74"/>
      <c r="DT1719" s="74"/>
      <c r="DU1719" s="74"/>
      <c r="DV1719" s="74"/>
      <c r="DW1719" s="74"/>
      <c r="DX1719" s="74"/>
      <c r="DY1719" s="74"/>
      <c r="DZ1719" s="74"/>
      <c r="EA1719" s="74"/>
      <c r="EB1719" s="74"/>
      <c r="EC1719" s="74"/>
      <c r="ED1719" s="74"/>
      <c r="EE1719" s="74"/>
      <c r="EF1719" s="74"/>
      <c r="EG1719" s="74"/>
      <c r="EH1719" s="74"/>
      <c r="EI1719" s="74"/>
      <c r="EJ1719" s="74"/>
      <c r="EK1719" s="74"/>
      <c r="EL1719" s="74"/>
      <c r="EM1719" s="74"/>
      <c r="EN1719" s="74"/>
      <c r="EO1719" s="74"/>
      <c r="EP1719" s="74"/>
      <c r="EQ1719" s="74"/>
      <c r="ER1719" s="74"/>
      <c r="ES1719" s="74"/>
      <c r="ET1719" s="74"/>
      <c r="EU1719" s="74"/>
      <c r="EV1719" s="74"/>
      <c r="EW1719" s="74"/>
      <c r="EX1719" s="74"/>
      <c r="EY1719" s="74"/>
      <c r="EZ1719" s="74"/>
      <c r="FA1719" s="74"/>
    </row>
    <row r="1720" spans="1:157" ht="31.5">
      <c r="B1720" s="154" t="s">
        <v>1712</v>
      </c>
      <c r="C1720" s="308" t="s">
        <v>1403</v>
      </c>
      <c r="D1720" s="276" t="s">
        <v>1404</v>
      </c>
      <c r="E1720" s="277" t="s">
        <v>21</v>
      </c>
      <c r="F1720" s="278"/>
      <c r="G1720" s="279"/>
      <c r="H1720" s="178">
        <f>SUM(H1721:H1723)</f>
        <v>3.9434100000000001</v>
      </c>
    </row>
    <row r="1721" spans="1:157" ht="30">
      <c r="B1721" s="309" t="s">
        <v>2755</v>
      </c>
      <c r="C1721" s="274" t="s">
        <v>1247</v>
      </c>
      <c r="D1721" s="95" t="s">
        <v>1246</v>
      </c>
      <c r="E1721" s="261" t="s">
        <v>261</v>
      </c>
      <c r="F1721" s="223">
        <v>0.107</v>
      </c>
      <c r="G1721" s="95">
        <v>12.91</v>
      </c>
      <c r="H1721" s="268">
        <f>F1721*G1721</f>
        <v>1.38137</v>
      </c>
    </row>
    <row r="1722" spans="1:157" ht="30">
      <c r="B1722" s="309" t="s">
        <v>2756</v>
      </c>
      <c r="C1722" s="274" t="s">
        <v>745</v>
      </c>
      <c r="D1722" s="95" t="s">
        <v>266</v>
      </c>
      <c r="E1722" s="261" t="s">
        <v>261</v>
      </c>
      <c r="F1722" s="223">
        <v>0.107</v>
      </c>
      <c r="G1722" s="95">
        <v>15.72</v>
      </c>
      <c r="H1722" s="268">
        <f>F1722*G1722</f>
        <v>1.68204</v>
      </c>
    </row>
    <row r="1723" spans="1:157" ht="30.75" thickBot="1">
      <c r="B1723" s="309" t="s">
        <v>2757</v>
      </c>
      <c r="C1723" s="280" t="s">
        <v>1405</v>
      </c>
      <c r="D1723" s="121" t="s">
        <v>1406</v>
      </c>
      <c r="E1723" s="265" t="s">
        <v>21</v>
      </c>
      <c r="F1723" s="224">
        <v>1</v>
      </c>
      <c r="G1723" s="121">
        <v>0.88</v>
      </c>
      <c r="H1723" s="269">
        <f>F1723*G1723</f>
        <v>0.88</v>
      </c>
    </row>
    <row r="1724" spans="1:157" s="172" customFormat="1" ht="15.75" thickBot="1">
      <c r="A1724" s="165"/>
      <c r="B1724" s="198"/>
      <c r="C1724" s="172" t="s">
        <v>907</v>
      </c>
      <c r="E1724" s="198"/>
      <c r="I1724" s="74"/>
      <c r="J1724" s="74"/>
      <c r="K1724" s="74"/>
      <c r="L1724" s="74"/>
      <c r="M1724" s="74"/>
      <c r="N1724" s="74"/>
      <c r="O1724" s="74"/>
      <c r="P1724" s="74"/>
      <c r="Q1724" s="74"/>
      <c r="R1724" s="74"/>
      <c r="S1724" s="74"/>
      <c r="T1724" s="74"/>
      <c r="U1724" s="74"/>
      <c r="V1724" s="74"/>
      <c r="W1724" s="74"/>
      <c r="X1724" s="74"/>
      <c r="Y1724" s="74"/>
      <c r="Z1724" s="74"/>
      <c r="AA1724" s="74"/>
      <c r="AB1724" s="74"/>
      <c r="AC1724" s="74"/>
      <c r="AD1724" s="74"/>
      <c r="AE1724" s="74"/>
      <c r="AF1724" s="74"/>
      <c r="AG1724" s="74"/>
      <c r="AH1724" s="74"/>
      <c r="AI1724" s="74"/>
      <c r="AJ1724" s="74"/>
      <c r="AK1724" s="74"/>
      <c r="AL1724" s="74"/>
      <c r="AM1724" s="74"/>
      <c r="AN1724" s="74"/>
      <c r="AO1724" s="74"/>
      <c r="AP1724" s="74"/>
      <c r="AQ1724" s="74"/>
      <c r="AR1724" s="74"/>
      <c r="AS1724" s="74"/>
      <c r="AT1724" s="74"/>
      <c r="AU1724" s="74"/>
      <c r="AV1724" s="74"/>
      <c r="AW1724" s="74"/>
      <c r="AX1724" s="74"/>
      <c r="AY1724" s="74"/>
      <c r="AZ1724" s="74"/>
      <c r="BA1724" s="74"/>
      <c r="BB1724" s="74"/>
      <c r="BC1724" s="74"/>
      <c r="BD1724" s="74"/>
      <c r="BE1724" s="74"/>
      <c r="BF1724" s="74"/>
      <c r="BG1724" s="74"/>
      <c r="BH1724" s="74"/>
      <c r="BI1724" s="74"/>
      <c r="BJ1724" s="74"/>
      <c r="BK1724" s="74"/>
      <c r="BL1724" s="74"/>
      <c r="BM1724" s="74"/>
      <c r="BN1724" s="74"/>
      <c r="BO1724" s="74"/>
      <c r="BP1724" s="74"/>
      <c r="BQ1724" s="74"/>
      <c r="BR1724" s="74"/>
      <c r="BS1724" s="74"/>
      <c r="BT1724" s="74"/>
      <c r="BU1724" s="74"/>
      <c r="BV1724" s="74"/>
      <c r="BW1724" s="74"/>
      <c r="BX1724" s="74"/>
      <c r="BY1724" s="74"/>
      <c r="BZ1724" s="74"/>
      <c r="CA1724" s="74"/>
      <c r="CB1724" s="74"/>
      <c r="CC1724" s="74"/>
      <c r="CD1724" s="74"/>
      <c r="CE1724" s="74"/>
      <c r="CF1724" s="74"/>
      <c r="CG1724" s="74"/>
      <c r="CH1724" s="74"/>
      <c r="CI1724" s="74"/>
      <c r="CJ1724" s="74"/>
      <c r="CK1724" s="74"/>
      <c r="CL1724" s="74"/>
      <c r="CM1724" s="74"/>
      <c r="CN1724" s="74"/>
      <c r="CO1724" s="74"/>
      <c r="CP1724" s="74"/>
      <c r="CQ1724" s="74"/>
      <c r="CR1724" s="74"/>
      <c r="CS1724" s="74"/>
      <c r="CT1724" s="74"/>
      <c r="CU1724" s="74"/>
      <c r="CV1724" s="74"/>
      <c r="CW1724" s="74"/>
      <c r="CX1724" s="74"/>
      <c r="CY1724" s="74"/>
      <c r="CZ1724" s="74"/>
      <c r="DA1724" s="74"/>
      <c r="DB1724" s="74"/>
      <c r="DC1724" s="74"/>
      <c r="DD1724" s="74"/>
      <c r="DE1724" s="74"/>
      <c r="DF1724" s="74"/>
      <c r="DG1724" s="74"/>
      <c r="DH1724" s="74"/>
      <c r="DI1724" s="74"/>
      <c r="DJ1724" s="74"/>
      <c r="DK1724" s="74"/>
      <c r="DL1724" s="74"/>
      <c r="DM1724" s="74"/>
      <c r="DN1724" s="74"/>
      <c r="DO1724" s="74"/>
      <c r="DP1724" s="74"/>
      <c r="DQ1724" s="74"/>
      <c r="DR1724" s="74"/>
      <c r="DS1724" s="74"/>
      <c r="DT1724" s="74"/>
      <c r="DU1724" s="74"/>
      <c r="DV1724" s="74"/>
      <c r="DW1724" s="74"/>
      <c r="DX1724" s="74"/>
      <c r="DY1724" s="74"/>
      <c r="DZ1724" s="74"/>
      <c r="EA1724" s="74"/>
      <c r="EB1724" s="74"/>
      <c r="EC1724" s="74"/>
      <c r="ED1724" s="74"/>
      <c r="EE1724" s="74"/>
      <c r="EF1724" s="74"/>
      <c r="EG1724" s="74"/>
      <c r="EH1724" s="74"/>
      <c r="EI1724" s="74"/>
      <c r="EJ1724" s="74"/>
      <c r="EK1724" s="74"/>
      <c r="EL1724" s="74"/>
      <c r="EM1724" s="74"/>
      <c r="EN1724" s="74"/>
      <c r="EO1724" s="74"/>
      <c r="EP1724" s="74"/>
      <c r="EQ1724" s="74"/>
      <c r="ER1724" s="74"/>
      <c r="ES1724" s="74"/>
      <c r="ET1724" s="74"/>
      <c r="EU1724" s="74"/>
      <c r="EV1724" s="74"/>
      <c r="EW1724" s="74"/>
      <c r="EX1724" s="74"/>
      <c r="EY1724" s="74"/>
      <c r="EZ1724" s="74"/>
      <c r="FA1724" s="74"/>
    </row>
    <row r="1725" spans="1:157" ht="31.5">
      <c r="B1725" s="154" t="s">
        <v>1713</v>
      </c>
      <c r="C1725" s="308" t="s">
        <v>1407</v>
      </c>
      <c r="D1725" s="276" t="s">
        <v>1408</v>
      </c>
      <c r="E1725" s="277" t="s">
        <v>21</v>
      </c>
      <c r="F1725" s="278"/>
      <c r="G1725" s="279"/>
      <c r="H1725" s="178">
        <f>SUM(H1726:H1728)</f>
        <v>5.13957</v>
      </c>
    </row>
    <row r="1726" spans="1:157" ht="30">
      <c r="B1726" s="309" t="s">
        <v>2758</v>
      </c>
      <c r="C1726" s="274" t="s">
        <v>1247</v>
      </c>
      <c r="D1726" s="95" t="s">
        <v>1246</v>
      </c>
      <c r="E1726" s="261" t="s">
        <v>261</v>
      </c>
      <c r="F1726" s="223">
        <v>0.13900000000000001</v>
      </c>
      <c r="G1726" s="95">
        <v>12.91</v>
      </c>
      <c r="H1726" s="268">
        <f>F1726*G1726</f>
        <v>1.7944900000000001</v>
      </c>
    </row>
    <row r="1727" spans="1:157" ht="30">
      <c r="B1727" s="309" t="s">
        <v>2759</v>
      </c>
      <c r="C1727" s="274" t="s">
        <v>745</v>
      </c>
      <c r="D1727" s="95" t="s">
        <v>266</v>
      </c>
      <c r="E1727" s="261" t="s">
        <v>261</v>
      </c>
      <c r="F1727" s="223">
        <v>0.13900000000000001</v>
      </c>
      <c r="G1727" s="95">
        <v>15.72</v>
      </c>
      <c r="H1727" s="268">
        <f>F1727*G1727</f>
        <v>2.1850800000000001</v>
      </c>
    </row>
    <row r="1728" spans="1:157" ht="30.75" thickBot="1">
      <c r="B1728" s="309" t="s">
        <v>2760</v>
      </c>
      <c r="C1728" s="280" t="s">
        <v>281</v>
      </c>
      <c r="D1728" s="121" t="s">
        <v>282</v>
      </c>
      <c r="E1728" s="265" t="s">
        <v>21</v>
      </c>
      <c r="F1728" s="224">
        <v>1</v>
      </c>
      <c r="G1728" s="121">
        <v>1.1599999999999999</v>
      </c>
      <c r="H1728" s="269">
        <f>F1728*G1728</f>
        <v>1.1599999999999999</v>
      </c>
    </row>
    <row r="1729" spans="1:157" s="172" customFormat="1" ht="15.75" thickBot="1">
      <c r="A1729" s="165"/>
      <c r="B1729" s="198"/>
      <c r="C1729" s="172" t="s">
        <v>907</v>
      </c>
      <c r="E1729" s="198"/>
      <c r="I1729" s="74"/>
      <c r="J1729" s="74"/>
      <c r="K1729" s="74"/>
      <c r="L1729" s="74"/>
      <c r="M1729" s="74"/>
      <c r="N1729" s="74"/>
      <c r="O1729" s="74"/>
      <c r="P1729" s="74"/>
      <c r="Q1729" s="74"/>
      <c r="R1729" s="74"/>
      <c r="S1729" s="74"/>
      <c r="T1729" s="74"/>
      <c r="U1729" s="74"/>
      <c r="V1729" s="74"/>
      <c r="W1729" s="74"/>
      <c r="X1729" s="74"/>
      <c r="Y1729" s="74"/>
      <c r="Z1729" s="74"/>
      <c r="AA1729" s="74"/>
      <c r="AB1729" s="74"/>
      <c r="AC1729" s="74"/>
      <c r="AD1729" s="74"/>
      <c r="AE1729" s="74"/>
      <c r="AF1729" s="74"/>
      <c r="AG1729" s="74"/>
      <c r="AH1729" s="74"/>
      <c r="AI1729" s="74"/>
      <c r="AJ1729" s="74"/>
      <c r="AK1729" s="74"/>
      <c r="AL1729" s="74"/>
      <c r="AM1729" s="74"/>
      <c r="AN1729" s="74"/>
      <c r="AO1729" s="74"/>
      <c r="AP1729" s="74"/>
      <c r="AQ1729" s="74"/>
      <c r="AR1729" s="74"/>
      <c r="AS1729" s="74"/>
      <c r="AT1729" s="74"/>
      <c r="AU1729" s="74"/>
      <c r="AV1729" s="74"/>
      <c r="AW1729" s="74"/>
      <c r="AX1729" s="74"/>
      <c r="AY1729" s="74"/>
      <c r="AZ1729" s="74"/>
      <c r="BA1729" s="74"/>
      <c r="BB1729" s="74"/>
      <c r="BC1729" s="74"/>
      <c r="BD1729" s="74"/>
      <c r="BE1729" s="74"/>
      <c r="BF1729" s="74"/>
      <c r="BG1729" s="74"/>
      <c r="BH1729" s="74"/>
      <c r="BI1729" s="74"/>
      <c r="BJ1729" s="74"/>
      <c r="BK1729" s="74"/>
      <c r="BL1729" s="74"/>
      <c r="BM1729" s="74"/>
      <c r="BN1729" s="74"/>
      <c r="BO1729" s="74"/>
      <c r="BP1729" s="74"/>
      <c r="BQ1729" s="74"/>
      <c r="BR1729" s="74"/>
      <c r="BS1729" s="74"/>
      <c r="BT1729" s="74"/>
      <c r="BU1729" s="74"/>
      <c r="BV1729" s="74"/>
      <c r="BW1729" s="74"/>
      <c r="BX1729" s="74"/>
      <c r="BY1729" s="74"/>
      <c r="BZ1729" s="74"/>
      <c r="CA1729" s="74"/>
      <c r="CB1729" s="74"/>
      <c r="CC1729" s="74"/>
      <c r="CD1729" s="74"/>
      <c r="CE1729" s="74"/>
      <c r="CF1729" s="74"/>
      <c r="CG1729" s="74"/>
      <c r="CH1729" s="74"/>
      <c r="CI1729" s="74"/>
      <c r="CJ1729" s="74"/>
      <c r="CK1729" s="74"/>
      <c r="CL1729" s="74"/>
      <c r="CM1729" s="74"/>
      <c r="CN1729" s="74"/>
      <c r="CO1729" s="74"/>
      <c r="CP1729" s="74"/>
      <c r="CQ1729" s="74"/>
      <c r="CR1729" s="74"/>
      <c r="CS1729" s="74"/>
      <c r="CT1729" s="74"/>
      <c r="CU1729" s="74"/>
      <c r="CV1729" s="74"/>
      <c r="CW1729" s="74"/>
      <c r="CX1729" s="74"/>
      <c r="CY1729" s="74"/>
      <c r="CZ1729" s="74"/>
      <c r="DA1729" s="74"/>
      <c r="DB1729" s="74"/>
      <c r="DC1729" s="74"/>
      <c r="DD1729" s="74"/>
      <c r="DE1729" s="74"/>
      <c r="DF1729" s="74"/>
      <c r="DG1729" s="74"/>
      <c r="DH1729" s="74"/>
      <c r="DI1729" s="74"/>
      <c r="DJ1729" s="74"/>
      <c r="DK1729" s="74"/>
      <c r="DL1729" s="74"/>
      <c r="DM1729" s="74"/>
      <c r="DN1729" s="74"/>
      <c r="DO1729" s="74"/>
      <c r="DP1729" s="74"/>
      <c r="DQ1729" s="74"/>
      <c r="DR1729" s="74"/>
      <c r="DS1729" s="74"/>
      <c r="DT1729" s="74"/>
      <c r="DU1729" s="74"/>
      <c r="DV1729" s="74"/>
      <c r="DW1729" s="74"/>
      <c r="DX1729" s="74"/>
      <c r="DY1729" s="74"/>
      <c r="DZ1729" s="74"/>
      <c r="EA1729" s="74"/>
      <c r="EB1729" s="74"/>
      <c r="EC1729" s="74"/>
      <c r="ED1729" s="74"/>
      <c r="EE1729" s="74"/>
      <c r="EF1729" s="74"/>
      <c r="EG1729" s="74"/>
      <c r="EH1729" s="74"/>
      <c r="EI1729" s="74"/>
      <c r="EJ1729" s="74"/>
      <c r="EK1729" s="74"/>
      <c r="EL1729" s="74"/>
      <c r="EM1729" s="74"/>
      <c r="EN1729" s="74"/>
      <c r="EO1729" s="74"/>
      <c r="EP1729" s="74"/>
      <c r="EQ1729" s="74"/>
      <c r="ER1729" s="74"/>
      <c r="ES1729" s="74"/>
      <c r="ET1729" s="74"/>
      <c r="EU1729" s="74"/>
      <c r="EV1729" s="74"/>
      <c r="EW1729" s="74"/>
      <c r="EX1729" s="74"/>
      <c r="EY1729" s="74"/>
      <c r="EZ1729" s="74"/>
      <c r="FA1729" s="74"/>
    </row>
    <row r="1730" spans="1:157" ht="15.75">
      <c r="B1730" s="154" t="s">
        <v>1714</v>
      </c>
      <c r="C1730" s="308" t="s">
        <v>2814</v>
      </c>
      <c r="D1730" s="276" t="s">
        <v>1243</v>
      </c>
      <c r="E1730" s="277" t="s">
        <v>21</v>
      </c>
      <c r="F1730" s="278"/>
      <c r="G1730" s="279"/>
      <c r="H1730" s="178">
        <f>SUM(H1731:H1733)</f>
        <v>11.217500000000001</v>
      </c>
    </row>
    <row r="1731" spans="1:157" ht="30">
      <c r="B1731" s="309" t="s">
        <v>2761</v>
      </c>
      <c r="C1731" s="274" t="s">
        <v>1247</v>
      </c>
      <c r="D1731" s="95" t="s">
        <v>1246</v>
      </c>
      <c r="E1731" s="261" t="s">
        <v>261</v>
      </c>
      <c r="F1731" s="223">
        <v>0.25</v>
      </c>
      <c r="G1731" s="95">
        <v>12.91</v>
      </c>
      <c r="H1731" s="268">
        <f>F1731*G1731</f>
        <v>3.2275</v>
      </c>
    </row>
    <row r="1732" spans="1:157" ht="30">
      <c r="B1732" s="309" t="s">
        <v>2763</v>
      </c>
      <c r="C1732" s="274" t="s">
        <v>745</v>
      </c>
      <c r="D1732" s="95" t="s">
        <v>266</v>
      </c>
      <c r="E1732" s="261" t="s">
        <v>261</v>
      </c>
      <c r="F1732" s="223">
        <v>0.25</v>
      </c>
      <c r="G1732" s="95">
        <v>15.72</v>
      </c>
      <c r="H1732" s="268">
        <f>F1732*G1732</f>
        <v>3.93</v>
      </c>
    </row>
    <row r="1733" spans="1:157" ht="30.75" thickBot="1">
      <c r="B1733" s="309" t="s">
        <v>2764</v>
      </c>
      <c r="C1733" s="280" t="s">
        <v>1409</v>
      </c>
      <c r="D1733" s="121" t="s">
        <v>1410</v>
      </c>
      <c r="E1733" s="265" t="s">
        <v>21</v>
      </c>
      <c r="F1733" s="224">
        <v>1</v>
      </c>
      <c r="G1733" s="121">
        <v>4.0599999999999996</v>
      </c>
      <c r="H1733" s="269">
        <f>F1733*G1733</f>
        <v>4.0599999999999996</v>
      </c>
    </row>
    <row r="1734" spans="1:157" s="172" customFormat="1" ht="15.75" thickBot="1">
      <c r="A1734" s="165"/>
      <c r="B1734" s="198"/>
      <c r="C1734" s="172" t="s">
        <v>907</v>
      </c>
      <c r="E1734" s="198"/>
      <c r="I1734" s="74"/>
      <c r="J1734" s="74"/>
      <c r="K1734" s="74"/>
      <c r="L1734" s="74"/>
      <c r="M1734" s="74"/>
      <c r="N1734" s="74"/>
      <c r="O1734" s="74"/>
      <c r="P1734" s="74"/>
      <c r="Q1734" s="74"/>
      <c r="R1734" s="74"/>
      <c r="S1734" s="74"/>
      <c r="T1734" s="74"/>
      <c r="U1734" s="74"/>
      <c r="V1734" s="74"/>
      <c r="W1734" s="74"/>
      <c r="X1734" s="74"/>
      <c r="Y1734" s="74"/>
      <c r="Z1734" s="74"/>
      <c r="AA1734" s="74"/>
      <c r="AB1734" s="74"/>
      <c r="AC1734" s="74"/>
      <c r="AD1734" s="74"/>
      <c r="AE1734" s="74"/>
      <c r="AF1734" s="74"/>
      <c r="AG1734" s="74"/>
      <c r="AH1734" s="74"/>
      <c r="AI1734" s="74"/>
      <c r="AJ1734" s="74"/>
      <c r="AK1734" s="74"/>
      <c r="AL1734" s="74"/>
      <c r="AM1734" s="74"/>
      <c r="AN1734" s="74"/>
      <c r="AO1734" s="74"/>
      <c r="AP1734" s="74"/>
      <c r="AQ1734" s="74"/>
      <c r="AR1734" s="74"/>
      <c r="AS1734" s="74"/>
      <c r="AT1734" s="74"/>
      <c r="AU1734" s="74"/>
      <c r="AV1734" s="74"/>
      <c r="AW1734" s="74"/>
      <c r="AX1734" s="74"/>
      <c r="AY1734" s="74"/>
      <c r="AZ1734" s="74"/>
      <c r="BA1734" s="74"/>
      <c r="BB1734" s="74"/>
      <c r="BC1734" s="74"/>
      <c r="BD1734" s="74"/>
      <c r="BE1734" s="74"/>
      <c r="BF1734" s="74"/>
      <c r="BG1734" s="74"/>
      <c r="BH1734" s="74"/>
      <c r="BI1734" s="74"/>
      <c r="BJ1734" s="74"/>
      <c r="BK1734" s="74"/>
      <c r="BL1734" s="74"/>
      <c r="BM1734" s="74"/>
      <c r="BN1734" s="74"/>
      <c r="BO1734" s="74"/>
      <c r="BP1734" s="74"/>
      <c r="BQ1734" s="74"/>
      <c r="BR1734" s="74"/>
      <c r="BS1734" s="74"/>
      <c r="BT1734" s="74"/>
      <c r="BU1734" s="74"/>
      <c r="BV1734" s="74"/>
      <c r="BW1734" s="74"/>
      <c r="BX1734" s="74"/>
      <c r="BY1734" s="74"/>
      <c r="BZ1734" s="74"/>
      <c r="CA1734" s="74"/>
      <c r="CB1734" s="74"/>
      <c r="CC1734" s="74"/>
      <c r="CD1734" s="74"/>
      <c r="CE1734" s="74"/>
      <c r="CF1734" s="74"/>
      <c r="CG1734" s="74"/>
      <c r="CH1734" s="74"/>
      <c r="CI1734" s="74"/>
      <c r="CJ1734" s="74"/>
      <c r="CK1734" s="74"/>
      <c r="CL1734" s="74"/>
      <c r="CM1734" s="74"/>
      <c r="CN1734" s="74"/>
      <c r="CO1734" s="74"/>
      <c r="CP1734" s="74"/>
      <c r="CQ1734" s="74"/>
      <c r="CR1734" s="74"/>
      <c r="CS1734" s="74"/>
      <c r="CT1734" s="74"/>
      <c r="CU1734" s="74"/>
      <c r="CV1734" s="74"/>
      <c r="CW1734" s="74"/>
      <c r="CX1734" s="74"/>
      <c r="CY1734" s="74"/>
      <c r="CZ1734" s="74"/>
      <c r="DA1734" s="74"/>
      <c r="DB1734" s="74"/>
      <c r="DC1734" s="74"/>
      <c r="DD1734" s="74"/>
      <c r="DE1734" s="74"/>
      <c r="DF1734" s="74"/>
      <c r="DG1734" s="74"/>
      <c r="DH1734" s="74"/>
      <c r="DI1734" s="74"/>
      <c r="DJ1734" s="74"/>
      <c r="DK1734" s="74"/>
      <c r="DL1734" s="74"/>
      <c r="DM1734" s="74"/>
      <c r="DN1734" s="74"/>
      <c r="DO1734" s="74"/>
      <c r="DP1734" s="74"/>
      <c r="DQ1734" s="74"/>
      <c r="DR1734" s="74"/>
      <c r="DS1734" s="74"/>
      <c r="DT1734" s="74"/>
      <c r="DU1734" s="74"/>
      <c r="DV1734" s="74"/>
      <c r="DW1734" s="74"/>
      <c r="DX1734" s="74"/>
      <c r="DY1734" s="74"/>
      <c r="DZ1734" s="74"/>
      <c r="EA1734" s="74"/>
      <c r="EB1734" s="74"/>
      <c r="EC1734" s="74"/>
      <c r="ED1734" s="74"/>
      <c r="EE1734" s="74"/>
      <c r="EF1734" s="74"/>
      <c r="EG1734" s="74"/>
      <c r="EH1734" s="74"/>
      <c r="EI1734" s="74"/>
      <c r="EJ1734" s="74"/>
      <c r="EK1734" s="74"/>
      <c r="EL1734" s="74"/>
      <c r="EM1734" s="74"/>
      <c r="EN1734" s="74"/>
      <c r="EO1734" s="74"/>
      <c r="EP1734" s="74"/>
      <c r="EQ1734" s="74"/>
      <c r="ER1734" s="74"/>
      <c r="ES1734" s="74"/>
      <c r="ET1734" s="74"/>
      <c r="EU1734" s="74"/>
      <c r="EV1734" s="74"/>
      <c r="EW1734" s="74"/>
      <c r="EX1734" s="74"/>
      <c r="EY1734" s="74"/>
      <c r="EZ1734" s="74"/>
      <c r="FA1734" s="74"/>
    </row>
    <row r="1735" spans="1:157" ht="15.75">
      <c r="B1735" s="154" t="s">
        <v>1715</v>
      </c>
      <c r="C1735" s="308" t="s">
        <v>2815</v>
      </c>
      <c r="D1735" s="276" t="s">
        <v>1213</v>
      </c>
      <c r="E1735" s="277" t="s">
        <v>21</v>
      </c>
      <c r="F1735" s="278"/>
      <c r="G1735" s="279"/>
      <c r="H1735" s="178">
        <f>SUM(H1736:H1738)</f>
        <v>0.36630000000000001</v>
      </c>
    </row>
    <row r="1736" spans="1:157" ht="30">
      <c r="B1736" s="309" t="s">
        <v>2765</v>
      </c>
      <c r="C1736" s="274" t="s">
        <v>1247</v>
      </c>
      <c r="D1736" s="95" t="s">
        <v>1246</v>
      </c>
      <c r="E1736" s="261" t="s">
        <v>261</v>
      </c>
      <c r="F1736" s="223">
        <v>0.01</v>
      </c>
      <c r="G1736" s="95">
        <v>12.91</v>
      </c>
      <c r="H1736" s="268">
        <f>F1736*G1736</f>
        <v>0.12909999999999999</v>
      </c>
    </row>
    <row r="1737" spans="1:157" ht="30">
      <c r="B1737" s="309" t="s">
        <v>2766</v>
      </c>
      <c r="C1737" s="274" t="s">
        <v>745</v>
      </c>
      <c r="D1737" s="95" t="s">
        <v>266</v>
      </c>
      <c r="E1737" s="261" t="s">
        <v>261</v>
      </c>
      <c r="F1737" s="223">
        <v>0.01</v>
      </c>
      <c r="G1737" s="95">
        <v>15.72</v>
      </c>
      <c r="H1737" s="268">
        <f>F1737*G1737</f>
        <v>0.15720000000000001</v>
      </c>
    </row>
    <row r="1738" spans="1:157" ht="30.75" thickBot="1">
      <c r="B1738" s="309" t="s">
        <v>2767</v>
      </c>
      <c r="C1738" s="280" t="s">
        <v>1411</v>
      </c>
      <c r="D1738" s="121" t="s">
        <v>1213</v>
      </c>
      <c r="E1738" s="265" t="s">
        <v>21</v>
      </c>
      <c r="F1738" s="224">
        <v>1</v>
      </c>
      <c r="G1738" s="121">
        <v>0.08</v>
      </c>
      <c r="H1738" s="269">
        <f>F1738*G1738</f>
        <v>0.08</v>
      </c>
    </row>
    <row r="1739" spans="1:157" s="172" customFormat="1" ht="15.75" thickBot="1">
      <c r="A1739" s="165"/>
      <c r="B1739" s="198"/>
      <c r="C1739" s="172" t="s">
        <v>907</v>
      </c>
      <c r="E1739" s="198"/>
      <c r="I1739" s="74"/>
      <c r="J1739" s="74"/>
      <c r="K1739" s="74"/>
      <c r="L1739" s="74"/>
      <c r="M1739" s="74"/>
      <c r="N1739" s="74"/>
      <c r="O1739" s="74"/>
      <c r="P1739" s="74"/>
      <c r="Q1739" s="74"/>
      <c r="R1739" s="74"/>
      <c r="S1739" s="74"/>
      <c r="T1739" s="74"/>
      <c r="U1739" s="74"/>
      <c r="V1739" s="74"/>
      <c r="W1739" s="74"/>
      <c r="X1739" s="74"/>
      <c r="Y1739" s="74"/>
      <c r="Z1739" s="74"/>
      <c r="AA1739" s="74"/>
      <c r="AB1739" s="74"/>
      <c r="AC1739" s="74"/>
      <c r="AD1739" s="74"/>
      <c r="AE1739" s="74"/>
      <c r="AF1739" s="74"/>
      <c r="AG1739" s="74"/>
      <c r="AH1739" s="74"/>
      <c r="AI1739" s="74"/>
      <c r="AJ1739" s="74"/>
      <c r="AK1739" s="74"/>
      <c r="AL1739" s="74"/>
      <c r="AM1739" s="74"/>
      <c r="AN1739" s="74"/>
      <c r="AO1739" s="74"/>
      <c r="AP1739" s="74"/>
      <c r="AQ1739" s="74"/>
      <c r="AR1739" s="74"/>
      <c r="AS1739" s="74"/>
      <c r="AT1739" s="74"/>
      <c r="AU1739" s="74"/>
      <c r="AV1739" s="74"/>
      <c r="AW1739" s="74"/>
      <c r="AX1739" s="74"/>
      <c r="AY1739" s="74"/>
      <c r="AZ1739" s="74"/>
      <c r="BA1739" s="74"/>
      <c r="BB1739" s="74"/>
      <c r="BC1739" s="74"/>
      <c r="BD1739" s="74"/>
      <c r="BE1739" s="74"/>
      <c r="BF1739" s="74"/>
      <c r="BG1739" s="74"/>
      <c r="BH1739" s="74"/>
      <c r="BI1739" s="74"/>
      <c r="BJ1739" s="74"/>
      <c r="BK1739" s="74"/>
      <c r="BL1739" s="74"/>
      <c r="BM1739" s="74"/>
      <c r="BN1739" s="74"/>
      <c r="BO1739" s="74"/>
      <c r="BP1739" s="74"/>
      <c r="BQ1739" s="74"/>
      <c r="BR1739" s="74"/>
      <c r="BS1739" s="74"/>
      <c r="BT1739" s="74"/>
      <c r="BU1739" s="74"/>
      <c r="BV1739" s="74"/>
      <c r="BW1739" s="74"/>
      <c r="BX1739" s="74"/>
      <c r="BY1739" s="74"/>
      <c r="BZ1739" s="74"/>
      <c r="CA1739" s="74"/>
      <c r="CB1739" s="74"/>
      <c r="CC1739" s="74"/>
      <c r="CD1739" s="74"/>
      <c r="CE1739" s="74"/>
      <c r="CF1739" s="74"/>
      <c r="CG1739" s="74"/>
      <c r="CH1739" s="74"/>
      <c r="CI1739" s="74"/>
      <c r="CJ1739" s="74"/>
      <c r="CK1739" s="74"/>
      <c r="CL1739" s="74"/>
      <c r="CM1739" s="74"/>
      <c r="CN1739" s="74"/>
      <c r="CO1739" s="74"/>
      <c r="CP1739" s="74"/>
      <c r="CQ1739" s="74"/>
      <c r="CR1739" s="74"/>
      <c r="CS1739" s="74"/>
      <c r="CT1739" s="74"/>
      <c r="CU1739" s="74"/>
      <c r="CV1739" s="74"/>
      <c r="CW1739" s="74"/>
      <c r="CX1739" s="74"/>
      <c r="CY1739" s="74"/>
      <c r="CZ1739" s="74"/>
      <c r="DA1739" s="74"/>
      <c r="DB1739" s="74"/>
      <c r="DC1739" s="74"/>
      <c r="DD1739" s="74"/>
      <c r="DE1739" s="74"/>
      <c r="DF1739" s="74"/>
      <c r="DG1739" s="74"/>
      <c r="DH1739" s="74"/>
      <c r="DI1739" s="74"/>
      <c r="DJ1739" s="74"/>
      <c r="DK1739" s="74"/>
      <c r="DL1739" s="74"/>
      <c r="DM1739" s="74"/>
      <c r="DN1739" s="74"/>
      <c r="DO1739" s="74"/>
      <c r="DP1739" s="74"/>
      <c r="DQ1739" s="74"/>
      <c r="DR1739" s="74"/>
      <c r="DS1739" s="74"/>
      <c r="DT1739" s="74"/>
      <c r="DU1739" s="74"/>
      <c r="DV1739" s="74"/>
      <c r="DW1739" s="74"/>
      <c r="DX1739" s="74"/>
      <c r="DY1739" s="74"/>
      <c r="DZ1739" s="74"/>
      <c r="EA1739" s="74"/>
      <c r="EB1739" s="74"/>
      <c r="EC1739" s="74"/>
      <c r="ED1739" s="74"/>
      <c r="EE1739" s="74"/>
      <c r="EF1739" s="74"/>
      <c r="EG1739" s="74"/>
      <c r="EH1739" s="74"/>
      <c r="EI1739" s="74"/>
      <c r="EJ1739" s="74"/>
      <c r="EK1739" s="74"/>
      <c r="EL1739" s="74"/>
      <c r="EM1739" s="74"/>
      <c r="EN1739" s="74"/>
      <c r="EO1739" s="74"/>
      <c r="EP1739" s="74"/>
      <c r="EQ1739" s="74"/>
      <c r="ER1739" s="74"/>
      <c r="ES1739" s="74"/>
      <c r="ET1739" s="74"/>
      <c r="EU1739" s="74"/>
      <c r="EV1739" s="74"/>
      <c r="EW1739" s="74"/>
      <c r="EX1739" s="74"/>
      <c r="EY1739" s="74"/>
      <c r="EZ1739" s="74"/>
      <c r="FA1739" s="74"/>
    </row>
    <row r="1740" spans="1:157" ht="15.75">
      <c r="B1740" s="154" t="s">
        <v>1716</v>
      </c>
      <c r="C1740" s="308" t="s">
        <v>2816</v>
      </c>
      <c r="D1740" s="276" t="s">
        <v>1214</v>
      </c>
      <c r="E1740" s="277" t="s">
        <v>21</v>
      </c>
      <c r="F1740" s="278"/>
      <c r="G1740" s="279"/>
      <c r="H1740" s="178">
        <f>SUM(H1741:H1743)</f>
        <v>0.38629999999999998</v>
      </c>
    </row>
    <row r="1741" spans="1:157" ht="30">
      <c r="B1741" s="309" t="s">
        <v>2762</v>
      </c>
      <c r="C1741" s="274" t="s">
        <v>1247</v>
      </c>
      <c r="D1741" s="95" t="s">
        <v>1246</v>
      </c>
      <c r="E1741" s="261" t="s">
        <v>261</v>
      </c>
      <c r="F1741" s="223">
        <v>0.01</v>
      </c>
      <c r="G1741" s="95">
        <v>12.91</v>
      </c>
      <c r="H1741" s="268">
        <f>F1741*G1741</f>
        <v>0.12909999999999999</v>
      </c>
    </row>
    <row r="1742" spans="1:157" ht="30">
      <c r="B1742" s="309" t="s">
        <v>2768</v>
      </c>
      <c r="C1742" s="274" t="s">
        <v>745</v>
      </c>
      <c r="D1742" s="95" t="s">
        <v>266</v>
      </c>
      <c r="E1742" s="261" t="s">
        <v>261</v>
      </c>
      <c r="F1742" s="223">
        <v>0.01</v>
      </c>
      <c r="G1742" s="95">
        <v>15.72</v>
      </c>
      <c r="H1742" s="268">
        <f>F1742*G1742</f>
        <v>0.15720000000000001</v>
      </c>
    </row>
    <row r="1743" spans="1:157" ht="30.75" thickBot="1">
      <c r="B1743" s="309" t="s">
        <v>2769</v>
      </c>
      <c r="C1743" s="280" t="s">
        <v>1412</v>
      </c>
      <c r="D1743" s="121" t="s">
        <v>1413</v>
      </c>
      <c r="E1743" s="265" t="s">
        <v>21</v>
      </c>
      <c r="F1743" s="224">
        <v>1</v>
      </c>
      <c r="G1743" s="121">
        <v>0.1</v>
      </c>
      <c r="H1743" s="269">
        <f>F1743*G1743</f>
        <v>0.1</v>
      </c>
    </row>
    <row r="1744" spans="1:157" s="172" customFormat="1" ht="15.75" thickBot="1">
      <c r="A1744" s="165"/>
      <c r="B1744" s="198"/>
      <c r="C1744" s="172" t="s">
        <v>907</v>
      </c>
      <c r="E1744" s="198"/>
      <c r="I1744" s="74"/>
      <c r="J1744" s="74"/>
      <c r="K1744" s="74"/>
      <c r="L1744" s="74"/>
      <c r="M1744" s="74"/>
      <c r="N1744" s="74"/>
      <c r="O1744" s="74"/>
      <c r="P1744" s="74"/>
      <c r="Q1744" s="74"/>
      <c r="R1744" s="74"/>
      <c r="S1744" s="74"/>
      <c r="T1744" s="74"/>
      <c r="U1744" s="74"/>
      <c r="V1744" s="74"/>
      <c r="W1744" s="74"/>
      <c r="X1744" s="74"/>
      <c r="Y1744" s="74"/>
      <c r="Z1744" s="74"/>
      <c r="AA1744" s="74"/>
      <c r="AB1744" s="74"/>
      <c r="AC1744" s="74"/>
      <c r="AD1744" s="74"/>
      <c r="AE1744" s="74"/>
      <c r="AF1744" s="74"/>
      <c r="AG1744" s="74"/>
      <c r="AH1744" s="74"/>
      <c r="AI1744" s="74"/>
      <c r="AJ1744" s="74"/>
      <c r="AK1744" s="74"/>
      <c r="AL1744" s="74"/>
      <c r="AM1744" s="74"/>
      <c r="AN1744" s="74"/>
      <c r="AO1744" s="74"/>
      <c r="AP1744" s="74"/>
      <c r="AQ1744" s="74"/>
      <c r="AR1744" s="74"/>
      <c r="AS1744" s="74"/>
      <c r="AT1744" s="74"/>
      <c r="AU1744" s="74"/>
      <c r="AV1744" s="74"/>
      <c r="AW1744" s="74"/>
      <c r="AX1744" s="74"/>
      <c r="AY1744" s="74"/>
      <c r="AZ1744" s="74"/>
      <c r="BA1744" s="74"/>
      <c r="BB1744" s="74"/>
      <c r="BC1744" s="74"/>
      <c r="BD1744" s="74"/>
      <c r="BE1744" s="74"/>
      <c r="BF1744" s="74"/>
      <c r="BG1744" s="74"/>
      <c r="BH1744" s="74"/>
      <c r="BI1744" s="74"/>
      <c r="BJ1744" s="74"/>
      <c r="BK1744" s="74"/>
      <c r="BL1744" s="74"/>
      <c r="BM1744" s="74"/>
      <c r="BN1744" s="74"/>
      <c r="BO1744" s="74"/>
      <c r="BP1744" s="74"/>
      <c r="BQ1744" s="74"/>
      <c r="BR1744" s="74"/>
      <c r="BS1744" s="74"/>
      <c r="BT1744" s="74"/>
      <c r="BU1744" s="74"/>
      <c r="BV1744" s="74"/>
      <c r="BW1744" s="74"/>
      <c r="BX1744" s="74"/>
      <c r="BY1744" s="74"/>
      <c r="BZ1744" s="74"/>
      <c r="CA1744" s="74"/>
      <c r="CB1744" s="74"/>
      <c r="CC1744" s="74"/>
      <c r="CD1744" s="74"/>
      <c r="CE1744" s="74"/>
      <c r="CF1744" s="74"/>
      <c r="CG1744" s="74"/>
      <c r="CH1744" s="74"/>
      <c r="CI1744" s="74"/>
      <c r="CJ1744" s="74"/>
      <c r="CK1744" s="74"/>
      <c r="CL1744" s="74"/>
      <c r="CM1744" s="74"/>
      <c r="CN1744" s="74"/>
      <c r="CO1744" s="74"/>
      <c r="CP1744" s="74"/>
      <c r="CQ1744" s="74"/>
      <c r="CR1744" s="74"/>
      <c r="CS1744" s="74"/>
      <c r="CT1744" s="74"/>
      <c r="CU1744" s="74"/>
      <c r="CV1744" s="74"/>
      <c r="CW1744" s="74"/>
      <c r="CX1744" s="74"/>
      <c r="CY1744" s="74"/>
      <c r="CZ1744" s="74"/>
      <c r="DA1744" s="74"/>
      <c r="DB1744" s="74"/>
      <c r="DC1744" s="74"/>
      <c r="DD1744" s="74"/>
      <c r="DE1744" s="74"/>
      <c r="DF1744" s="74"/>
      <c r="DG1744" s="74"/>
      <c r="DH1744" s="74"/>
      <c r="DI1744" s="74"/>
      <c r="DJ1744" s="74"/>
      <c r="DK1744" s="74"/>
      <c r="DL1744" s="74"/>
      <c r="DM1744" s="74"/>
      <c r="DN1744" s="74"/>
      <c r="DO1744" s="74"/>
      <c r="DP1744" s="74"/>
      <c r="DQ1744" s="74"/>
      <c r="DR1744" s="74"/>
      <c r="DS1744" s="74"/>
      <c r="DT1744" s="74"/>
      <c r="DU1744" s="74"/>
      <c r="DV1744" s="74"/>
      <c r="DW1744" s="74"/>
      <c r="DX1744" s="74"/>
      <c r="DY1744" s="74"/>
      <c r="DZ1744" s="74"/>
      <c r="EA1744" s="74"/>
      <c r="EB1744" s="74"/>
      <c r="EC1744" s="74"/>
      <c r="ED1744" s="74"/>
      <c r="EE1744" s="74"/>
      <c r="EF1744" s="74"/>
      <c r="EG1744" s="74"/>
      <c r="EH1744" s="74"/>
      <c r="EI1744" s="74"/>
      <c r="EJ1744" s="74"/>
      <c r="EK1744" s="74"/>
      <c r="EL1744" s="74"/>
      <c r="EM1744" s="74"/>
      <c r="EN1744" s="74"/>
      <c r="EO1744" s="74"/>
      <c r="EP1744" s="74"/>
      <c r="EQ1744" s="74"/>
      <c r="ER1744" s="74"/>
      <c r="ES1744" s="74"/>
      <c r="ET1744" s="74"/>
      <c r="EU1744" s="74"/>
      <c r="EV1744" s="74"/>
      <c r="EW1744" s="74"/>
      <c r="EX1744" s="74"/>
      <c r="EY1744" s="74"/>
      <c r="EZ1744" s="74"/>
      <c r="FA1744" s="74"/>
    </row>
    <row r="1745" spans="1:157" ht="15.75">
      <c r="B1745" s="154" t="s">
        <v>1717</v>
      </c>
      <c r="C1745" s="308" t="s">
        <v>2827</v>
      </c>
      <c r="D1745" s="276" t="s">
        <v>1215</v>
      </c>
      <c r="E1745" s="277" t="s">
        <v>21</v>
      </c>
      <c r="F1745" s="278"/>
      <c r="G1745" s="279"/>
      <c r="H1745" s="178">
        <f>SUM(H1746:H1748)</f>
        <v>0.83630000000000004</v>
      </c>
    </row>
    <row r="1746" spans="1:157" ht="30">
      <c r="B1746" s="309" t="s">
        <v>2770</v>
      </c>
      <c r="C1746" s="274" t="s">
        <v>1247</v>
      </c>
      <c r="D1746" s="95" t="s">
        <v>1246</v>
      </c>
      <c r="E1746" s="261" t="s">
        <v>261</v>
      </c>
      <c r="F1746" s="223">
        <v>0.01</v>
      </c>
      <c r="G1746" s="95">
        <v>12.91</v>
      </c>
      <c r="H1746" s="268">
        <f>F1746*G1746</f>
        <v>0.12909999999999999</v>
      </c>
    </row>
    <row r="1747" spans="1:157" ht="30">
      <c r="B1747" s="309" t="s">
        <v>2771</v>
      </c>
      <c r="C1747" s="274" t="s">
        <v>745</v>
      </c>
      <c r="D1747" s="95" t="s">
        <v>266</v>
      </c>
      <c r="E1747" s="261" t="s">
        <v>261</v>
      </c>
      <c r="F1747" s="223">
        <v>0.01</v>
      </c>
      <c r="G1747" s="95">
        <v>15.72</v>
      </c>
      <c r="H1747" s="268">
        <f>F1747*G1747</f>
        <v>0.15720000000000001</v>
      </c>
    </row>
    <row r="1748" spans="1:157" ht="30.75" thickBot="1">
      <c r="B1748" s="309" t="s">
        <v>2772</v>
      </c>
      <c r="C1748" s="280" t="s">
        <v>1414</v>
      </c>
      <c r="D1748" s="121" t="s">
        <v>1415</v>
      </c>
      <c r="E1748" s="265" t="s">
        <v>21</v>
      </c>
      <c r="F1748" s="224">
        <v>1</v>
      </c>
      <c r="G1748" s="121">
        <v>0.55000000000000004</v>
      </c>
      <c r="H1748" s="269">
        <f>F1748*G1748</f>
        <v>0.55000000000000004</v>
      </c>
    </row>
    <row r="1749" spans="1:157" s="172" customFormat="1" ht="15.75" thickBot="1">
      <c r="A1749" s="165"/>
      <c r="B1749" s="198"/>
      <c r="C1749" s="172" t="s">
        <v>907</v>
      </c>
      <c r="E1749" s="198"/>
      <c r="I1749" s="74"/>
      <c r="J1749" s="74"/>
      <c r="K1749" s="74"/>
      <c r="L1749" s="74"/>
      <c r="M1749" s="74"/>
      <c r="N1749" s="74"/>
      <c r="O1749" s="74"/>
      <c r="P1749" s="74"/>
      <c r="Q1749" s="74"/>
      <c r="R1749" s="74"/>
      <c r="S1749" s="74"/>
      <c r="T1749" s="74"/>
      <c r="U1749" s="74"/>
      <c r="V1749" s="74"/>
      <c r="W1749" s="74"/>
      <c r="X1749" s="74"/>
      <c r="Y1749" s="74"/>
      <c r="Z1749" s="74"/>
      <c r="AA1749" s="74"/>
      <c r="AB1749" s="74"/>
      <c r="AC1749" s="74"/>
      <c r="AD1749" s="74"/>
      <c r="AE1749" s="74"/>
      <c r="AF1749" s="74"/>
      <c r="AG1749" s="74"/>
      <c r="AH1749" s="74"/>
      <c r="AI1749" s="74"/>
      <c r="AJ1749" s="74"/>
      <c r="AK1749" s="74"/>
      <c r="AL1749" s="74"/>
      <c r="AM1749" s="74"/>
      <c r="AN1749" s="74"/>
      <c r="AO1749" s="74"/>
      <c r="AP1749" s="74"/>
      <c r="AQ1749" s="74"/>
      <c r="AR1749" s="74"/>
      <c r="AS1749" s="74"/>
      <c r="AT1749" s="74"/>
      <c r="AU1749" s="74"/>
      <c r="AV1749" s="74"/>
      <c r="AW1749" s="74"/>
      <c r="AX1749" s="74"/>
      <c r="AY1749" s="74"/>
      <c r="AZ1749" s="74"/>
      <c r="BA1749" s="74"/>
      <c r="BB1749" s="74"/>
      <c r="BC1749" s="74"/>
      <c r="BD1749" s="74"/>
      <c r="BE1749" s="74"/>
      <c r="BF1749" s="74"/>
      <c r="BG1749" s="74"/>
      <c r="BH1749" s="74"/>
      <c r="BI1749" s="74"/>
      <c r="BJ1749" s="74"/>
      <c r="BK1749" s="74"/>
      <c r="BL1749" s="74"/>
      <c r="BM1749" s="74"/>
      <c r="BN1749" s="74"/>
      <c r="BO1749" s="74"/>
      <c r="BP1749" s="74"/>
      <c r="BQ1749" s="74"/>
      <c r="BR1749" s="74"/>
      <c r="BS1749" s="74"/>
      <c r="BT1749" s="74"/>
      <c r="BU1749" s="74"/>
      <c r="BV1749" s="74"/>
      <c r="BW1749" s="74"/>
      <c r="BX1749" s="74"/>
      <c r="BY1749" s="74"/>
      <c r="BZ1749" s="74"/>
      <c r="CA1749" s="74"/>
      <c r="CB1749" s="74"/>
      <c r="CC1749" s="74"/>
      <c r="CD1749" s="74"/>
      <c r="CE1749" s="74"/>
      <c r="CF1749" s="74"/>
      <c r="CG1749" s="74"/>
      <c r="CH1749" s="74"/>
      <c r="CI1749" s="74"/>
      <c r="CJ1749" s="74"/>
      <c r="CK1749" s="74"/>
      <c r="CL1749" s="74"/>
      <c r="CM1749" s="74"/>
      <c r="CN1749" s="74"/>
      <c r="CO1749" s="74"/>
      <c r="CP1749" s="74"/>
      <c r="CQ1749" s="74"/>
      <c r="CR1749" s="74"/>
      <c r="CS1749" s="74"/>
      <c r="CT1749" s="74"/>
      <c r="CU1749" s="74"/>
      <c r="CV1749" s="74"/>
      <c r="CW1749" s="74"/>
      <c r="CX1749" s="74"/>
      <c r="CY1749" s="74"/>
      <c r="CZ1749" s="74"/>
      <c r="DA1749" s="74"/>
      <c r="DB1749" s="74"/>
      <c r="DC1749" s="74"/>
      <c r="DD1749" s="74"/>
      <c r="DE1749" s="74"/>
      <c r="DF1749" s="74"/>
      <c r="DG1749" s="74"/>
      <c r="DH1749" s="74"/>
      <c r="DI1749" s="74"/>
      <c r="DJ1749" s="74"/>
      <c r="DK1749" s="74"/>
      <c r="DL1749" s="74"/>
      <c r="DM1749" s="74"/>
      <c r="DN1749" s="74"/>
      <c r="DO1749" s="74"/>
      <c r="DP1749" s="74"/>
      <c r="DQ1749" s="74"/>
      <c r="DR1749" s="74"/>
      <c r="DS1749" s="74"/>
      <c r="DT1749" s="74"/>
      <c r="DU1749" s="74"/>
      <c r="DV1749" s="74"/>
      <c r="DW1749" s="74"/>
      <c r="DX1749" s="74"/>
      <c r="DY1749" s="74"/>
      <c r="DZ1749" s="74"/>
      <c r="EA1749" s="74"/>
      <c r="EB1749" s="74"/>
      <c r="EC1749" s="74"/>
      <c r="ED1749" s="74"/>
      <c r="EE1749" s="74"/>
      <c r="EF1749" s="74"/>
      <c r="EG1749" s="74"/>
      <c r="EH1749" s="74"/>
      <c r="EI1749" s="74"/>
      <c r="EJ1749" s="74"/>
      <c r="EK1749" s="74"/>
      <c r="EL1749" s="74"/>
      <c r="EM1749" s="74"/>
      <c r="EN1749" s="74"/>
      <c r="EO1749" s="74"/>
      <c r="EP1749" s="74"/>
      <c r="EQ1749" s="74"/>
      <c r="ER1749" s="74"/>
      <c r="ES1749" s="74"/>
      <c r="ET1749" s="74"/>
      <c r="EU1749" s="74"/>
      <c r="EV1749" s="74"/>
      <c r="EW1749" s="74"/>
      <c r="EX1749" s="74"/>
      <c r="EY1749" s="74"/>
      <c r="EZ1749" s="74"/>
      <c r="FA1749" s="74"/>
    </row>
    <row r="1750" spans="1:157" ht="15.75">
      <c r="B1750" s="154" t="s">
        <v>1718</v>
      </c>
      <c r="C1750" s="308" t="s">
        <v>1416</v>
      </c>
      <c r="D1750" s="276" t="s">
        <v>1417</v>
      </c>
      <c r="E1750" s="277" t="s">
        <v>319</v>
      </c>
      <c r="F1750" s="278"/>
      <c r="G1750" s="279"/>
      <c r="H1750" s="178">
        <f>SUM(H1751:H1754)</f>
        <v>1.5163</v>
      </c>
    </row>
    <row r="1751" spans="1:157" ht="30">
      <c r="B1751" s="309" t="s">
        <v>2773</v>
      </c>
      <c r="C1751" s="274" t="s">
        <v>1247</v>
      </c>
      <c r="D1751" s="95" t="s">
        <v>1246</v>
      </c>
      <c r="E1751" s="261" t="s">
        <v>261</v>
      </c>
      <c r="F1751" s="223">
        <v>0.01</v>
      </c>
      <c r="G1751" s="95">
        <v>12.91</v>
      </c>
      <c r="H1751" s="268">
        <f>F1751*G1751</f>
        <v>0.12909999999999999</v>
      </c>
    </row>
    <row r="1752" spans="1:157" ht="30">
      <c r="B1752" s="309" t="s">
        <v>2774</v>
      </c>
      <c r="C1752" s="274" t="s">
        <v>745</v>
      </c>
      <c r="D1752" s="95" t="s">
        <v>266</v>
      </c>
      <c r="E1752" s="261" t="s">
        <v>261</v>
      </c>
      <c r="F1752" s="223">
        <v>0.01</v>
      </c>
      <c r="G1752" s="95">
        <v>15.72</v>
      </c>
      <c r="H1752" s="268">
        <f>F1752*G1752</f>
        <v>0.15720000000000001</v>
      </c>
    </row>
    <row r="1753" spans="1:157" ht="30">
      <c r="B1753" s="309" t="s">
        <v>2775</v>
      </c>
      <c r="C1753" s="274" t="s">
        <v>1418</v>
      </c>
      <c r="D1753" s="95" t="s">
        <v>1419</v>
      </c>
      <c r="E1753" s="261" t="s">
        <v>21</v>
      </c>
      <c r="F1753" s="223">
        <v>1</v>
      </c>
      <c r="G1753" s="95">
        <v>0.81</v>
      </c>
      <c r="H1753" s="268">
        <f>F1753*G1753</f>
        <v>0.81</v>
      </c>
    </row>
    <row r="1754" spans="1:157" ht="30.75" thickBot="1">
      <c r="B1754" s="309" t="s">
        <v>2776</v>
      </c>
      <c r="C1754" s="280" t="s">
        <v>1420</v>
      </c>
      <c r="D1754" s="121" t="s">
        <v>1421</v>
      </c>
      <c r="E1754" s="265" t="s">
        <v>21</v>
      </c>
      <c r="F1754" s="224">
        <v>1</v>
      </c>
      <c r="G1754" s="121">
        <v>0.42</v>
      </c>
      <c r="H1754" s="269">
        <f>F1754*G1754</f>
        <v>0.42</v>
      </c>
    </row>
    <row r="1755" spans="1:157" s="172" customFormat="1" ht="15.75" thickBot="1">
      <c r="A1755" s="165"/>
      <c r="B1755" s="198"/>
      <c r="C1755" s="172" t="s">
        <v>907</v>
      </c>
      <c r="E1755" s="198"/>
      <c r="I1755" s="74"/>
      <c r="J1755" s="74"/>
      <c r="K1755" s="74"/>
      <c r="L1755" s="74"/>
      <c r="M1755" s="74"/>
      <c r="N1755" s="74"/>
      <c r="O1755" s="74"/>
      <c r="P1755" s="74"/>
      <c r="Q1755" s="74"/>
      <c r="R1755" s="74"/>
      <c r="S1755" s="74"/>
      <c r="T1755" s="74"/>
      <c r="U1755" s="74"/>
      <c r="V1755" s="74"/>
      <c r="W1755" s="74"/>
      <c r="X1755" s="74"/>
      <c r="Y1755" s="74"/>
      <c r="Z1755" s="74"/>
      <c r="AA1755" s="74"/>
      <c r="AB1755" s="74"/>
      <c r="AC1755" s="74"/>
      <c r="AD1755" s="74"/>
      <c r="AE1755" s="74"/>
      <c r="AF1755" s="74"/>
      <c r="AG1755" s="74"/>
      <c r="AH1755" s="74"/>
      <c r="AI1755" s="74"/>
      <c r="AJ1755" s="74"/>
      <c r="AK1755" s="74"/>
      <c r="AL1755" s="74"/>
      <c r="AM1755" s="74"/>
      <c r="AN1755" s="74"/>
      <c r="AO1755" s="74"/>
      <c r="AP1755" s="74"/>
      <c r="AQ1755" s="74"/>
      <c r="AR1755" s="74"/>
      <c r="AS1755" s="74"/>
      <c r="AT1755" s="74"/>
      <c r="AU1755" s="74"/>
      <c r="AV1755" s="74"/>
      <c r="AW1755" s="74"/>
      <c r="AX1755" s="74"/>
      <c r="AY1755" s="74"/>
      <c r="AZ1755" s="74"/>
      <c r="BA1755" s="74"/>
      <c r="BB1755" s="74"/>
      <c r="BC1755" s="74"/>
      <c r="BD1755" s="74"/>
      <c r="BE1755" s="74"/>
      <c r="BF1755" s="74"/>
      <c r="BG1755" s="74"/>
      <c r="BH1755" s="74"/>
      <c r="BI1755" s="74"/>
      <c r="BJ1755" s="74"/>
      <c r="BK1755" s="74"/>
      <c r="BL1755" s="74"/>
      <c r="BM1755" s="74"/>
      <c r="BN1755" s="74"/>
      <c r="BO1755" s="74"/>
      <c r="BP1755" s="74"/>
      <c r="BQ1755" s="74"/>
      <c r="BR1755" s="74"/>
      <c r="BS1755" s="74"/>
      <c r="BT1755" s="74"/>
      <c r="BU1755" s="74"/>
      <c r="BV1755" s="74"/>
      <c r="BW1755" s="74"/>
      <c r="BX1755" s="74"/>
      <c r="BY1755" s="74"/>
      <c r="BZ1755" s="74"/>
      <c r="CA1755" s="74"/>
      <c r="CB1755" s="74"/>
      <c r="CC1755" s="74"/>
      <c r="CD1755" s="74"/>
      <c r="CE1755" s="74"/>
      <c r="CF1755" s="74"/>
      <c r="CG1755" s="74"/>
      <c r="CH1755" s="74"/>
      <c r="CI1755" s="74"/>
      <c r="CJ1755" s="74"/>
      <c r="CK1755" s="74"/>
      <c r="CL1755" s="74"/>
      <c r="CM1755" s="74"/>
      <c r="CN1755" s="74"/>
      <c r="CO1755" s="74"/>
      <c r="CP1755" s="74"/>
      <c r="CQ1755" s="74"/>
      <c r="CR1755" s="74"/>
      <c r="CS1755" s="74"/>
      <c r="CT1755" s="74"/>
      <c r="CU1755" s="74"/>
      <c r="CV1755" s="74"/>
      <c r="CW1755" s="74"/>
      <c r="CX1755" s="74"/>
      <c r="CY1755" s="74"/>
      <c r="CZ1755" s="74"/>
      <c r="DA1755" s="74"/>
      <c r="DB1755" s="74"/>
      <c r="DC1755" s="74"/>
      <c r="DD1755" s="74"/>
      <c r="DE1755" s="74"/>
      <c r="DF1755" s="74"/>
      <c r="DG1755" s="74"/>
      <c r="DH1755" s="74"/>
      <c r="DI1755" s="74"/>
      <c r="DJ1755" s="74"/>
      <c r="DK1755" s="74"/>
      <c r="DL1755" s="74"/>
      <c r="DM1755" s="74"/>
      <c r="DN1755" s="74"/>
      <c r="DO1755" s="74"/>
      <c r="DP1755" s="74"/>
      <c r="DQ1755" s="74"/>
      <c r="DR1755" s="74"/>
      <c r="DS1755" s="74"/>
      <c r="DT1755" s="74"/>
      <c r="DU1755" s="74"/>
      <c r="DV1755" s="74"/>
      <c r="DW1755" s="74"/>
      <c r="DX1755" s="74"/>
      <c r="DY1755" s="74"/>
      <c r="DZ1755" s="74"/>
      <c r="EA1755" s="74"/>
      <c r="EB1755" s="74"/>
      <c r="EC1755" s="74"/>
      <c r="ED1755" s="74"/>
      <c r="EE1755" s="74"/>
      <c r="EF1755" s="74"/>
      <c r="EG1755" s="74"/>
      <c r="EH1755" s="74"/>
      <c r="EI1755" s="74"/>
      <c r="EJ1755" s="74"/>
      <c r="EK1755" s="74"/>
      <c r="EL1755" s="74"/>
      <c r="EM1755" s="74"/>
      <c r="EN1755" s="74"/>
      <c r="EO1755" s="74"/>
      <c r="EP1755" s="74"/>
      <c r="EQ1755" s="74"/>
      <c r="ER1755" s="74"/>
      <c r="ES1755" s="74"/>
      <c r="ET1755" s="74"/>
      <c r="EU1755" s="74"/>
      <c r="EV1755" s="74"/>
      <c r="EW1755" s="74"/>
      <c r="EX1755" s="74"/>
      <c r="EY1755" s="74"/>
      <c r="EZ1755" s="74"/>
      <c r="FA1755" s="74"/>
    </row>
    <row r="1756" spans="1:157" ht="15.75">
      <c r="B1756" s="154" t="s">
        <v>1719</v>
      </c>
      <c r="C1756" s="308" t="s">
        <v>1422</v>
      </c>
      <c r="D1756" s="276" t="s">
        <v>1423</v>
      </c>
      <c r="E1756" s="277" t="s">
        <v>319</v>
      </c>
      <c r="F1756" s="278"/>
      <c r="G1756" s="279"/>
      <c r="H1756" s="178">
        <f>SUM(H1757:H1760)</f>
        <v>1.7963</v>
      </c>
    </row>
    <row r="1757" spans="1:157" ht="30">
      <c r="B1757" s="309" t="s">
        <v>2777</v>
      </c>
      <c r="C1757" s="274" t="s">
        <v>1247</v>
      </c>
      <c r="D1757" s="95" t="s">
        <v>1246</v>
      </c>
      <c r="E1757" s="261" t="s">
        <v>261</v>
      </c>
      <c r="F1757" s="223">
        <v>0.01</v>
      </c>
      <c r="G1757" s="95">
        <v>12.91</v>
      </c>
      <c r="H1757" s="268">
        <f>F1757*G1757</f>
        <v>0.12909999999999999</v>
      </c>
    </row>
    <row r="1758" spans="1:157" ht="30">
      <c r="B1758" s="309" t="s">
        <v>2779</v>
      </c>
      <c r="C1758" s="274" t="s">
        <v>745</v>
      </c>
      <c r="D1758" s="95" t="s">
        <v>266</v>
      </c>
      <c r="E1758" s="261" t="s">
        <v>261</v>
      </c>
      <c r="F1758" s="223">
        <v>0.01</v>
      </c>
      <c r="G1758" s="95">
        <v>15.72</v>
      </c>
      <c r="H1758" s="268">
        <f>F1758*G1758</f>
        <v>0.15720000000000001</v>
      </c>
    </row>
    <row r="1759" spans="1:157" ht="30">
      <c r="B1759" s="309" t="s">
        <v>2780</v>
      </c>
      <c r="C1759" s="274" t="s">
        <v>297</v>
      </c>
      <c r="D1759" s="95" t="s">
        <v>298</v>
      </c>
      <c r="E1759" s="261" t="s">
        <v>21</v>
      </c>
      <c r="F1759" s="223">
        <v>1</v>
      </c>
      <c r="G1759" s="95">
        <v>0.87</v>
      </c>
      <c r="H1759" s="268">
        <f>F1759*G1759</f>
        <v>0.87</v>
      </c>
    </row>
    <row r="1760" spans="1:157" ht="30.75" thickBot="1">
      <c r="B1760" s="309" t="s">
        <v>2778</v>
      </c>
      <c r="C1760" s="280" t="s">
        <v>299</v>
      </c>
      <c r="D1760" s="121" t="s">
        <v>300</v>
      </c>
      <c r="E1760" s="265" t="s">
        <v>21</v>
      </c>
      <c r="F1760" s="224">
        <v>1</v>
      </c>
      <c r="G1760" s="121">
        <v>0.64</v>
      </c>
      <c r="H1760" s="269">
        <f>F1760*G1760</f>
        <v>0.64</v>
      </c>
    </row>
    <row r="1761" spans="1:157" s="172" customFormat="1" ht="15.75" thickBot="1">
      <c r="A1761" s="165"/>
      <c r="B1761" s="198"/>
      <c r="C1761" s="172" t="s">
        <v>907</v>
      </c>
      <c r="E1761" s="198"/>
      <c r="I1761" s="74"/>
      <c r="J1761" s="74"/>
      <c r="K1761" s="74"/>
      <c r="L1761" s="74"/>
      <c r="M1761" s="74"/>
      <c r="N1761" s="74"/>
      <c r="O1761" s="74"/>
      <c r="P1761" s="74"/>
      <c r="Q1761" s="74"/>
      <c r="R1761" s="74"/>
      <c r="S1761" s="74"/>
      <c r="T1761" s="74"/>
      <c r="U1761" s="74"/>
      <c r="V1761" s="74"/>
      <c r="W1761" s="74"/>
      <c r="X1761" s="74"/>
      <c r="Y1761" s="74"/>
      <c r="Z1761" s="74"/>
      <c r="AA1761" s="74"/>
      <c r="AB1761" s="74"/>
      <c r="AC1761" s="74"/>
      <c r="AD1761" s="74"/>
      <c r="AE1761" s="74"/>
      <c r="AF1761" s="74"/>
      <c r="AG1761" s="74"/>
      <c r="AH1761" s="74"/>
      <c r="AI1761" s="74"/>
      <c r="AJ1761" s="74"/>
      <c r="AK1761" s="74"/>
      <c r="AL1761" s="74"/>
      <c r="AM1761" s="74"/>
      <c r="AN1761" s="74"/>
      <c r="AO1761" s="74"/>
      <c r="AP1761" s="74"/>
      <c r="AQ1761" s="74"/>
      <c r="AR1761" s="74"/>
      <c r="AS1761" s="74"/>
      <c r="AT1761" s="74"/>
      <c r="AU1761" s="74"/>
      <c r="AV1761" s="74"/>
      <c r="AW1761" s="74"/>
      <c r="AX1761" s="74"/>
      <c r="AY1761" s="74"/>
      <c r="AZ1761" s="74"/>
      <c r="BA1761" s="74"/>
      <c r="BB1761" s="74"/>
      <c r="BC1761" s="74"/>
      <c r="BD1761" s="74"/>
      <c r="BE1761" s="74"/>
      <c r="BF1761" s="74"/>
      <c r="BG1761" s="74"/>
      <c r="BH1761" s="74"/>
      <c r="BI1761" s="74"/>
      <c r="BJ1761" s="74"/>
      <c r="BK1761" s="74"/>
      <c r="BL1761" s="74"/>
      <c r="BM1761" s="74"/>
      <c r="BN1761" s="74"/>
      <c r="BO1761" s="74"/>
      <c r="BP1761" s="74"/>
      <c r="BQ1761" s="74"/>
      <c r="BR1761" s="74"/>
      <c r="BS1761" s="74"/>
      <c r="BT1761" s="74"/>
      <c r="BU1761" s="74"/>
      <c r="BV1761" s="74"/>
      <c r="BW1761" s="74"/>
      <c r="BX1761" s="74"/>
      <c r="BY1761" s="74"/>
      <c r="BZ1761" s="74"/>
      <c r="CA1761" s="74"/>
      <c r="CB1761" s="74"/>
      <c r="CC1761" s="74"/>
      <c r="CD1761" s="74"/>
      <c r="CE1761" s="74"/>
      <c r="CF1761" s="74"/>
      <c r="CG1761" s="74"/>
      <c r="CH1761" s="74"/>
      <c r="CI1761" s="74"/>
      <c r="CJ1761" s="74"/>
      <c r="CK1761" s="74"/>
      <c r="CL1761" s="74"/>
      <c r="CM1761" s="74"/>
      <c r="CN1761" s="74"/>
      <c r="CO1761" s="74"/>
      <c r="CP1761" s="74"/>
      <c r="CQ1761" s="74"/>
      <c r="CR1761" s="74"/>
      <c r="CS1761" s="74"/>
      <c r="CT1761" s="74"/>
      <c r="CU1761" s="74"/>
      <c r="CV1761" s="74"/>
      <c r="CW1761" s="74"/>
      <c r="CX1761" s="74"/>
      <c r="CY1761" s="74"/>
      <c r="CZ1761" s="74"/>
      <c r="DA1761" s="74"/>
      <c r="DB1761" s="74"/>
      <c r="DC1761" s="74"/>
      <c r="DD1761" s="74"/>
      <c r="DE1761" s="74"/>
      <c r="DF1761" s="74"/>
      <c r="DG1761" s="74"/>
      <c r="DH1761" s="74"/>
      <c r="DI1761" s="74"/>
      <c r="DJ1761" s="74"/>
      <c r="DK1761" s="74"/>
      <c r="DL1761" s="74"/>
      <c r="DM1761" s="74"/>
      <c r="DN1761" s="74"/>
      <c r="DO1761" s="74"/>
      <c r="DP1761" s="74"/>
      <c r="DQ1761" s="74"/>
      <c r="DR1761" s="74"/>
      <c r="DS1761" s="74"/>
      <c r="DT1761" s="74"/>
      <c r="DU1761" s="74"/>
      <c r="DV1761" s="74"/>
      <c r="DW1761" s="74"/>
      <c r="DX1761" s="74"/>
      <c r="DY1761" s="74"/>
      <c r="DZ1761" s="74"/>
      <c r="EA1761" s="74"/>
      <c r="EB1761" s="74"/>
      <c r="EC1761" s="74"/>
      <c r="ED1761" s="74"/>
      <c r="EE1761" s="74"/>
      <c r="EF1761" s="74"/>
      <c r="EG1761" s="74"/>
      <c r="EH1761" s="74"/>
      <c r="EI1761" s="74"/>
      <c r="EJ1761" s="74"/>
      <c r="EK1761" s="74"/>
      <c r="EL1761" s="74"/>
      <c r="EM1761" s="74"/>
      <c r="EN1761" s="74"/>
      <c r="EO1761" s="74"/>
      <c r="EP1761" s="74"/>
      <c r="EQ1761" s="74"/>
      <c r="ER1761" s="74"/>
      <c r="ES1761" s="74"/>
      <c r="ET1761" s="74"/>
      <c r="EU1761" s="74"/>
      <c r="EV1761" s="74"/>
      <c r="EW1761" s="74"/>
      <c r="EX1761" s="74"/>
      <c r="EY1761" s="74"/>
      <c r="EZ1761" s="74"/>
      <c r="FA1761" s="74"/>
    </row>
    <row r="1762" spans="1:157" ht="31.5">
      <c r="B1762" s="154" t="s">
        <v>1720</v>
      </c>
      <c r="C1762" s="308" t="s">
        <v>1724</v>
      </c>
      <c r="D1762" s="276" t="s">
        <v>1216</v>
      </c>
      <c r="E1762" s="277" t="s">
        <v>21</v>
      </c>
      <c r="F1762" s="278"/>
      <c r="G1762" s="279"/>
      <c r="H1762" s="178">
        <f>SUM(H1763)</f>
        <v>30.983999999999998</v>
      </c>
    </row>
    <row r="1763" spans="1:157" ht="30.75" thickBot="1">
      <c r="B1763" s="309" t="s">
        <v>2781</v>
      </c>
      <c r="C1763" s="280" t="s">
        <v>259</v>
      </c>
      <c r="D1763" s="121" t="s">
        <v>260</v>
      </c>
      <c r="E1763" s="265" t="s">
        <v>261</v>
      </c>
      <c r="F1763" s="224">
        <v>2.4</v>
      </c>
      <c r="G1763" s="121">
        <v>12.91</v>
      </c>
      <c r="H1763" s="269">
        <f>F1763*G1763</f>
        <v>30.983999999999998</v>
      </c>
    </row>
    <row r="1764" spans="1:157" s="172" customFormat="1" ht="15.75" thickBot="1">
      <c r="A1764" s="165"/>
      <c r="B1764" s="198"/>
      <c r="C1764" s="172" t="s">
        <v>907</v>
      </c>
      <c r="E1764" s="198"/>
      <c r="I1764" s="74"/>
      <c r="J1764" s="74"/>
      <c r="K1764" s="74"/>
      <c r="L1764" s="74"/>
      <c r="M1764" s="74"/>
      <c r="N1764" s="74"/>
      <c r="O1764" s="74"/>
      <c r="P1764" s="74"/>
      <c r="Q1764" s="74"/>
      <c r="R1764" s="74"/>
      <c r="S1764" s="74"/>
      <c r="T1764" s="74"/>
      <c r="U1764" s="74"/>
      <c r="V1764" s="74"/>
      <c r="W1764" s="74"/>
      <c r="X1764" s="74"/>
      <c r="Y1764" s="74"/>
      <c r="Z1764" s="74"/>
      <c r="AA1764" s="74"/>
      <c r="AB1764" s="74"/>
      <c r="AC1764" s="74"/>
      <c r="AD1764" s="74"/>
      <c r="AE1764" s="74"/>
      <c r="AF1764" s="74"/>
      <c r="AG1764" s="74"/>
      <c r="AH1764" s="74"/>
      <c r="AI1764" s="74"/>
      <c r="AJ1764" s="74"/>
      <c r="AK1764" s="74"/>
      <c r="AL1764" s="74"/>
      <c r="AM1764" s="74"/>
      <c r="AN1764" s="74"/>
      <c r="AO1764" s="74"/>
      <c r="AP1764" s="74"/>
      <c r="AQ1764" s="74"/>
      <c r="AR1764" s="74"/>
      <c r="AS1764" s="74"/>
      <c r="AT1764" s="74"/>
      <c r="AU1764" s="74"/>
      <c r="AV1764" s="74"/>
      <c r="AW1764" s="74"/>
      <c r="AX1764" s="74"/>
      <c r="AY1764" s="74"/>
      <c r="AZ1764" s="74"/>
      <c r="BA1764" s="74"/>
      <c r="BB1764" s="74"/>
      <c r="BC1764" s="74"/>
      <c r="BD1764" s="74"/>
      <c r="BE1764" s="74"/>
      <c r="BF1764" s="74"/>
      <c r="BG1764" s="74"/>
      <c r="BH1764" s="74"/>
      <c r="BI1764" s="74"/>
      <c r="BJ1764" s="74"/>
      <c r="BK1764" s="74"/>
      <c r="BL1764" s="74"/>
      <c r="BM1764" s="74"/>
      <c r="BN1764" s="74"/>
      <c r="BO1764" s="74"/>
      <c r="BP1764" s="74"/>
      <c r="BQ1764" s="74"/>
      <c r="BR1764" s="74"/>
      <c r="BS1764" s="74"/>
      <c r="BT1764" s="74"/>
      <c r="BU1764" s="74"/>
      <c r="BV1764" s="74"/>
      <c r="BW1764" s="74"/>
      <c r="BX1764" s="74"/>
      <c r="BY1764" s="74"/>
      <c r="BZ1764" s="74"/>
      <c r="CA1764" s="74"/>
      <c r="CB1764" s="74"/>
      <c r="CC1764" s="74"/>
      <c r="CD1764" s="74"/>
      <c r="CE1764" s="74"/>
      <c r="CF1764" s="74"/>
      <c r="CG1764" s="74"/>
      <c r="CH1764" s="74"/>
      <c r="CI1764" s="74"/>
      <c r="CJ1764" s="74"/>
      <c r="CK1764" s="74"/>
      <c r="CL1764" s="74"/>
      <c r="CM1764" s="74"/>
      <c r="CN1764" s="74"/>
      <c r="CO1764" s="74"/>
      <c r="CP1764" s="74"/>
      <c r="CQ1764" s="74"/>
      <c r="CR1764" s="74"/>
      <c r="CS1764" s="74"/>
      <c r="CT1764" s="74"/>
      <c r="CU1764" s="74"/>
      <c r="CV1764" s="74"/>
      <c r="CW1764" s="74"/>
      <c r="CX1764" s="74"/>
      <c r="CY1764" s="74"/>
      <c r="CZ1764" s="74"/>
      <c r="DA1764" s="74"/>
      <c r="DB1764" s="74"/>
      <c r="DC1764" s="74"/>
      <c r="DD1764" s="74"/>
      <c r="DE1764" s="74"/>
      <c r="DF1764" s="74"/>
      <c r="DG1764" s="74"/>
      <c r="DH1764" s="74"/>
      <c r="DI1764" s="74"/>
      <c r="DJ1764" s="74"/>
      <c r="DK1764" s="74"/>
      <c r="DL1764" s="74"/>
      <c r="DM1764" s="74"/>
      <c r="DN1764" s="74"/>
      <c r="DO1764" s="74"/>
      <c r="DP1764" s="74"/>
      <c r="DQ1764" s="74"/>
      <c r="DR1764" s="74"/>
      <c r="DS1764" s="74"/>
      <c r="DT1764" s="74"/>
      <c r="DU1764" s="74"/>
      <c r="DV1764" s="74"/>
      <c r="DW1764" s="74"/>
      <c r="DX1764" s="74"/>
      <c r="DY1764" s="74"/>
      <c r="DZ1764" s="74"/>
      <c r="EA1764" s="74"/>
      <c r="EB1764" s="74"/>
      <c r="EC1764" s="74"/>
      <c r="ED1764" s="74"/>
      <c r="EE1764" s="74"/>
      <c r="EF1764" s="74"/>
      <c r="EG1764" s="74"/>
      <c r="EH1764" s="74"/>
      <c r="EI1764" s="74"/>
      <c r="EJ1764" s="74"/>
      <c r="EK1764" s="74"/>
      <c r="EL1764" s="74"/>
      <c r="EM1764" s="74"/>
      <c r="EN1764" s="74"/>
      <c r="EO1764" s="74"/>
      <c r="EP1764" s="74"/>
      <c r="EQ1764" s="74"/>
      <c r="ER1764" s="74"/>
      <c r="ES1764" s="74"/>
      <c r="ET1764" s="74"/>
      <c r="EU1764" s="74"/>
      <c r="EV1764" s="74"/>
      <c r="EW1764" s="74"/>
      <c r="EX1764" s="74"/>
      <c r="EY1764" s="74"/>
      <c r="EZ1764" s="74"/>
      <c r="FA1764" s="74"/>
    </row>
    <row r="1765" spans="1:157" ht="15.75">
      <c r="B1765" s="154" t="s">
        <v>1721</v>
      </c>
      <c r="C1765" s="308" t="s">
        <v>1725</v>
      </c>
      <c r="D1765" s="276" t="s">
        <v>1217</v>
      </c>
      <c r="E1765" s="277" t="s">
        <v>21</v>
      </c>
      <c r="F1765" s="278"/>
      <c r="G1765" s="279"/>
      <c r="H1765" s="178">
        <f>SUM(H1766:H1770)</f>
        <v>18.11956</v>
      </c>
    </row>
    <row r="1766" spans="1:157" ht="45">
      <c r="B1766" s="309" t="s">
        <v>2782</v>
      </c>
      <c r="C1766" s="274" t="s">
        <v>1338</v>
      </c>
      <c r="D1766" s="95" t="s">
        <v>1339</v>
      </c>
      <c r="E1766" s="261" t="s">
        <v>258</v>
      </c>
      <c r="F1766" s="223">
        <v>6.0000000000000001E-3</v>
      </c>
      <c r="G1766" s="95">
        <v>138.87</v>
      </c>
      <c r="H1766" s="268">
        <f>F1766*G1766</f>
        <v>0.83322000000000007</v>
      </c>
    </row>
    <row r="1767" spans="1:157" ht="45">
      <c r="B1767" s="309" t="s">
        <v>2783</v>
      </c>
      <c r="C1767" s="274" t="s">
        <v>1340</v>
      </c>
      <c r="D1767" s="95" t="s">
        <v>1341</v>
      </c>
      <c r="E1767" s="261" t="s">
        <v>347</v>
      </c>
      <c r="F1767" s="223">
        <v>3.0000000000000001E-3</v>
      </c>
      <c r="G1767" s="95">
        <v>44.13</v>
      </c>
      <c r="H1767" s="268">
        <f>F1767*G1767</f>
        <v>0.13239000000000001</v>
      </c>
    </row>
    <row r="1768" spans="1:157" ht="30">
      <c r="B1768" s="309" t="s">
        <v>2784</v>
      </c>
      <c r="C1768" s="274" t="s">
        <v>259</v>
      </c>
      <c r="D1768" s="95" t="s">
        <v>260</v>
      </c>
      <c r="E1768" s="261" t="s">
        <v>261</v>
      </c>
      <c r="F1768" s="223">
        <v>1.1870000000000001</v>
      </c>
      <c r="G1768" s="95">
        <v>12.91</v>
      </c>
      <c r="H1768" s="268">
        <f>F1768*G1768</f>
        <v>15.324170000000001</v>
      </c>
    </row>
    <row r="1769" spans="1:157" ht="30">
      <c r="B1769" s="309" t="s">
        <v>2785</v>
      </c>
      <c r="C1769" s="274" t="s">
        <v>348</v>
      </c>
      <c r="D1769" s="95" t="s">
        <v>349</v>
      </c>
      <c r="E1769" s="261" t="s">
        <v>258</v>
      </c>
      <c r="F1769" s="223">
        <v>0.27400000000000002</v>
      </c>
      <c r="G1769" s="95">
        <v>5.51</v>
      </c>
      <c r="H1769" s="268">
        <f>F1769*G1769</f>
        <v>1.5097400000000001</v>
      </c>
    </row>
    <row r="1770" spans="1:157" ht="30.75" thickBot="1">
      <c r="B1770" s="309" t="s">
        <v>2786</v>
      </c>
      <c r="C1770" s="280" t="s">
        <v>350</v>
      </c>
      <c r="D1770" s="121" t="s">
        <v>351</v>
      </c>
      <c r="E1770" s="265" t="s">
        <v>347</v>
      </c>
      <c r="F1770" s="224">
        <v>0.254</v>
      </c>
      <c r="G1770" s="121">
        <v>1.26</v>
      </c>
      <c r="H1770" s="269">
        <f>F1770*G1770</f>
        <v>0.32003999999999999</v>
      </c>
    </row>
    <row r="1771" spans="1:157" s="172" customFormat="1" ht="15.75" thickBot="1">
      <c r="A1771" s="165"/>
      <c r="B1771" s="198"/>
      <c r="C1771" s="172" t="s">
        <v>907</v>
      </c>
      <c r="E1771" s="198"/>
      <c r="I1771" s="74"/>
      <c r="J1771" s="74"/>
      <c r="K1771" s="74"/>
      <c r="L1771" s="74"/>
      <c r="M1771" s="74"/>
      <c r="N1771" s="74"/>
      <c r="O1771" s="74"/>
      <c r="P1771" s="74"/>
      <c r="Q1771" s="74"/>
      <c r="R1771" s="74"/>
      <c r="S1771" s="74"/>
      <c r="T1771" s="74"/>
      <c r="U1771" s="74"/>
      <c r="V1771" s="74"/>
      <c r="W1771" s="74"/>
      <c r="X1771" s="74"/>
      <c r="Y1771" s="74"/>
      <c r="Z1771" s="74"/>
      <c r="AA1771" s="74"/>
      <c r="AB1771" s="74"/>
      <c r="AC1771" s="74"/>
      <c r="AD1771" s="74"/>
      <c r="AE1771" s="74"/>
      <c r="AF1771" s="74"/>
      <c r="AG1771" s="74"/>
      <c r="AH1771" s="74"/>
      <c r="AI1771" s="74"/>
      <c r="AJ1771" s="74"/>
      <c r="AK1771" s="74"/>
      <c r="AL1771" s="74"/>
      <c r="AM1771" s="74"/>
      <c r="AN1771" s="74"/>
      <c r="AO1771" s="74"/>
      <c r="AP1771" s="74"/>
      <c r="AQ1771" s="74"/>
      <c r="AR1771" s="74"/>
      <c r="AS1771" s="74"/>
      <c r="AT1771" s="74"/>
      <c r="AU1771" s="74"/>
      <c r="AV1771" s="74"/>
      <c r="AW1771" s="74"/>
      <c r="AX1771" s="74"/>
      <c r="AY1771" s="74"/>
      <c r="AZ1771" s="74"/>
      <c r="BA1771" s="74"/>
      <c r="BB1771" s="74"/>
      <c r="BC1771" s="74"/>
      <c r="BD1771" s="74"/>
      <c r="BE1771" s="74"/>
      <c r="BF1771" s="74"/>
      <c r="BG1771" s="74"/>
      <c r="BH1771" s="74"/>
      <c r="BI1771" s="74"/>
      <c r="BJ1771" s="74"/>
      <c r="BK1771" s="74"/>
      <c r="BL1771" s="74"/>
      <c r="BM1771" s="74"/>
      <c r="BN1771" s="74"/>
      <c r="BO1771" s="74"/>
      <c r="BP1771" s="74"/>
      <c r="BQ1771" s="74"/>
      <c r="BR1771" s="74"/>
      <c r="BS1771" s="74"/>
      <c r="BT1771" s="74"/>
      <c r="BU1771" s="74"/>
      <c r="BV1771" s="74"/>
      <c r="BW1771" s="74"/>
      <c r="BX1771" s="74"/>
      <c r="BY1771" s="74"/>
      <c r="BZ1771" s="74"/>
      <c r="CA1771" s="74"/>
      <c r="CB1771" s="74"/>
      <c r="CC1771" s="74"/>
      <c r="CD1771" s="74"/>
      <c r="CE1771" s="74"/>
      <c r="CF1771" s="74"/>
      <c r="CG1771" s="74"/>
      <c r="CH1771" s="74"/>
      <c r="CI1771" s="74"/>
      <c r="CJ1771" s="74"/>
      <c r="CK1771" s="74"/>
      <c r="CL1771" s="74"/>
      <c r="CM1771" s="74"/>
      <c r="CN1771" s="74"/>
      <c r="CO1771" s="74"/>
      <c r="CP1771" s="74"/>
      <c r="CQ1771" s="74"/>
      <c r="CR1771" s="74"/>
      <c r="CS1771" s="74"/>
      <c r="CT1771" s="74"/>
      <c r="CU1771" s="74"/>
      <c r="CV1771" s="74"/>
      <c r="CW1771" s="74"/>
      <c r="CX1771" s="74"/>
      <c r="CY1771" s="74"/>
      <c r="CZ1771" s="74"/>
      <c r="DA1771" s="74"/>
      <c r="DB1771" s="74"/>
      <c r="DC1771" s="74"/>
      <c r="DD1771" s="74"/>
      <c r="DE1771" s="74"/>
      <c r="DF1771" s="74"/>
      <c r="DG1771" s="74"/>
      <c r="DH1771" s="74"/>
      <c r="DI1771" s="74"/>
      <c r="DJ1771" s="74"/>
      <c r="DK1771" s="74"/>
      <c r="DL1771" s="74"/>
      <c r="DM1771" s="74"/>
      <c r="DN1771" s="74"/>
      <c r="DO1771" s="74"/>
      <c r="DP1771" s="74"/>
      <c r="DQ1771" s="74"/>
      <c r="DR1771" s="74"/>
      <c r="DS1771" s="74"/>
      <c r="DT1771" s="74"/>
      <c r="DU1771" s="74"/>
      <c r="DV1771" s="74"/>
      <c r="DW1771" s="74"/>
      <c r="DX1771" s="74"/>
      <c r="DY1771" s="74"/>
      <c r="DZ1771" s="74"/>
      <c r="EA1771" s="74"/>
      <c r="EB1771" s="74"/>
      <c r="EC1771" s="74"/>
      <c r="ED1771" s="74"/>
      <c r="EE1771" s="74"/>
      <c r="EF1771" s="74"/>
      <c r="EG1771" s="74"/>
      <c r="EH1771" s="74"/>
      <c r="EI1771" s="74"/>
      <c r="EJ1771" s="74"/>
      <c r="EK1771" s="74"/>
      <c r="EL1771" s="74"/>
      <c r="EM1771" s="74"/>
      <c r="EN1771" s="74"/>
      <c r="EO1771" s="74"/>
      <c r="EP1771" s="74"/>
      <c r="EQ1771" s="74"/>
      <c r="ER1771" s="74"/>
      <c r="ES1771" s="74"/>
      <c r="ET1771" s="74"/>
      <c r="EU1771" s="74"/>
      <c r="EV1771" s="74"/>
      <c r="EW1771" s="74"/>
      <c r="EX1771" s="74"/>
      <c r="EY1771" s="74"/>
      <c r="EZ1771" s="74"/>
      <c r="FA1771" s="74"/>
    </row>
    <row r="1772" spans="1:157" ht="15.75">
      <c r="B1772" s="154" t="s">
        <v>1722</v>
      </c>
      <c r="C1772" s="308" t="s">
        <v>1424</v>
      </c>
      <c r="D1772" s="276" t="s">
        <v>1210</v>
      </c>
      <c r="E1772" s="277" t="s">
        <v>21</v>
      </c>
      <c r="F1772" s="278"/>
      <c r="G1772" s="279"/>
      <c r="H1772" s="178">
        <f>SUM(H1773:H1783)</f>
        <v>288.56865920000001</v>
      </c>
    </row>
    <row r="1773" spans="1:157" ht="30">
      <c r="B1773" s="309" t="s">
        <v>2787</v>
      </c>
      <c r="C1773" s="274" t="s">
        <v>358</v>
      </c>
      <c r="D1773" s="95" t="s">
        <v>354</v>
      </c>
      <c r="E1773" s="261" t="s">
        <v>261</v>
      </c>
      <c r="F1773" s="223">
        <v>5.01</v>
      </c>
      <c r="G1773" s="95">
        <v>15.72</v>
      </c>
      <c r="H1773" s="268">
        <f t="shared" ref="H1773:H1783" si="74">F1773*G1773</f>
        <v>78.757199999999997</v>
      </c>
    </row>
    <row r="1774" spans="1:157" ht="30">
      <c r="B1774" s="309" t="s">
        <v>2791</v>
      </c>
      <c r="C1774" s="274" t="s">
        <v>259</v>
      </c>
      <c r="D1774" s="95" t="s">
        <v>260</v>
      </c>
      <c r="E1774" s="261" t="s">
        <v>261</v>
      </c>
      <c r="F1774" s="223">
        <v>8.81</v>
      </c>
      <c r="G1774" s="95">
        <v>12.91</v>
      </c>
      <c r="H1774" s="268">
        <f t="shared" si="74"/>
        <v>113.73710000000001</v>
      </c>
    </row>
    <row r="1775" spans="1:157" ht="30">
      <c r="B1775" s="309" t="s">
        <v>2788</v>
      </c>
      <c r="C1775" s="274" t="s">
        <v>1349</v>
      </c>
      <c r="D1775" s="95" t="s">
        <v>1350</v>
      </c>
      <c r="E1775" s="261" t="s">
        <v>26</v>
      </c>
      <c r="F1775" s="223">
        <v>1.26</v>
      </c>
      <c r="G1775" s="95">
        <v>3.75</v>
      </c>
      <c r="H1775" s="268">
        <f t="shared" si="74"/>
        <v>4.7249999999999996</v>
      </c>
    </row>
    <row r="1776" spans="1:157" ht="30">
      <c r="B1776" s="309" t="s">
        <v>2792</v>
      </c>
      <c r="C1776" s="274" t="s">
        <v>1351</v>
      </c>
      <c r="D1776" s="95" t="s">
        <v>1352</v>
      </c>
      <c r="E1776" s="261" t="s">
        <v>24</v>
      </c>
      <c r="F1776" s="223">
        <v>1.242E-2</v>
      </c>
      <c r="G1776" s="95">
        <v>60</v>
      </c>
      <c r="H1776" s="268">
        <f t="shared" si="74"/>
        <v>0.74520000000000008</v>
      </c>
    </row>
    <row r="1777" spans="1:157" ht="30">
      <c r="B1777" s="309" t="s">
        <v>2790</v>
      </c>
      <c r="C1777" s="274" t="s">
        <v>1353</v>
      </c>
      <c r="D1777" s="95" t="s">
        <v>1354</v>
      </c>
      <c r="E1777" s="261" t="s">
        <v>24</v>
      </c>
      <c r="F1777" s="223">
        <v>0.15</v>
      </c>
      <c r="G1777" s="95">
        <v>50</v>
      </c>
      <c r="H1777" s="268">
        <f t="shared" si="74"/>
        <v>7.5</v>
      </c>
    </row>
    <row r="1778" spans="1:157" ht="30">
      <c r="B1778" s="309" t="s">
        <v>2789</v>
      </c>
      <c r="C1778" s="274" t="s">
        <v>1355</v>
      </c>
      <c r="D1778" s="95" t="s">
        <v>1356</v>
      </c>
      <c r="E1778" s="261" t="s">
        <v>26</v>
      </c>
      <c r="F1778" s="223">
        <v>11</v>
      </c>
      <c r="G1778" s="95">
        <v>0.68</v>
      </c>
      <c r="H1778" s="268">
        <f t="shared" si="74"/>
        <v>7.48</v>
      </c>
    </row>
    <row r="1779" spans="1:157" ht="30">
      <c r="B1779" s="309" t="s">
        <v>2793</v>
      </c>
      <c r="C1779" s="274" t="s">
        <v>1357</v>
      </c>
      <c r="D1779" s="95" t="s">
        <v>1358</v>
      </c>
      <c r="E1779" s="261" t="s">
        <v>18</v>
      </c>
      <c r="F1779" s="223">
        <v>0.12</v>
      </c>
      <c r="G1779" s="95">
        <v>21.12</v>
      </c>
      <c r="H1779" s="268">
        <f t="shared" si="74"/>
        <v>2.5344000000000002</v>
      </c>
    </row>
    <row r="1780" spans="1:157" ht="30">
      <c r="B1780" s="309" t="s">
        <v>2794</v>
      </c>
      <c r="C1780" s="274" t="s">
        <v>579</v>
      </c>
      <c r="D1780" s="95" t="s">
        <v>580</v>
      </c>
      <c r="E1780" s="261" t="s">
        <v>26</v>
      </c>
      <c r="F1780" s="223">
        <v>34.69</v>
      </c>
      <c r="G1780" s="95">
        <v>0.4</v>
      </c>
      <c r="H1780" s="268">
        <f t="shared" si="74"/>
        <v>13.875999999999999</v>
      </c>
    </row>
    <row r="1781" spans="1:157" ht="30">
      <c r="B1781" s="309" t="s">
        <v>2795</v>
      </c>
      <c r="C1781" s="274" t="s">
        <v>1359</v>
      </c>
      <c r="D1781" s="95" t="s">
        <v>1360</v>
      </c>
      <c r="E1781" s="261" t="s">
        <v>24</v>
      </c>
      <c r="F1781" s="223">
        <v>1.3140000000000001E-2</v>
      </c>
      <c r="G1781" s="95">
        <v>48.28</v>
      </c>
      <c r="H1781" s="268">
        <f t="shared" si="74"/>
        <v>0.63439920000000005</v>
      </c>
    </row>
    <row r="1782" spans="1:157" ht="30">
      <c r="B1782" s="309" t="s">
        <v>2796</v>
      </c>
      <c r="C1782" s="274" t="s">
        <v>1361</v>
      </c>
      <c r="D1782" s="95" t="s">
        <v>1362</v>
      </c>
      <c r="E1782" s="261" t="s">
        <v>24</v>
      </c>
      <c r="F1782" s="223">
        <v>1.2E-2</v>
      </c>
      <c r="G1782" s="95">
        <v>48.28</v>
      </c>
      <c r="H1782" s="268">
        <f t="shared" si="74"/>
        <v>0.57935999999999999</v>
      </c>
    </row>
    <row r="1783" spans="1:157" ht="30.75" thickBot="1">
      <c r="B1783" s="309" t="s">
        <v>2797</v>
      </c>
      <c r="C1783" s="280" t="s">
        <v>900</v>
      </c>
      <c r="D1783" s="121" t="s">
        <v>901</v>
      </c>
      <c r="E1783" s="265" t="s">
        <v>21</v>
      </c>
      <c r="F1783" s="224">
        <v>200</v>
      </c>
      <c r="G1783" s="121">
        <v>0.28999999999999998</v>
      </c>
      <c r="H1783" s="269">
        <f t="shared" si="74"/>
        <v>57.999999999999993</v>
      </c>
    </row>
    <row r="1784" spans="1:157" s="172" customFormat="1" ht="15.75" thickBot="1">
      <c r="A1784" s="165"/>
      <c r="B1784" s="166"/>
      <c r="C1784" s="197" t="s">
        <v>907</v>
      </c>
      <c r="D1784" s="168"/>
      <c r="E1784" s="197"/>
      <c r="F1784" s="266"/>
      <c r="G1784" s="168"/>
      <c r="H1784" s="197"/>
      <c r="I1784" s="74"/>
      <c r="J1784" s="74"/>
      <c r="K1784" s="74"/>
      <c r="L1784" s="74"/>
      <c r="M1784" s="74"/>
      <c r="N1784" s="74"/>
      <c r="O1784" s="74"/>
      <c r="P1784" s="74"/>
      <c r="Q1784" s="74"/>
      <c r="R1784" s="74"/>
      <c r="S1784" s="74"/>
      <c r="T1784" s="74"/>
      <c r="U1784" s="74"/>
      <c r="V1784" s="74"/>
      <c r="W1784" s="74"/>
      <c r="X1784" s="74"/>
      <c r="Y1784" s="74"/>
      <c r="Z1784" s="74"/>
      <c r="AA1784" s="74"/>
      <c r="AB1784" s="74"/>
      <c r="AC1784" s="74"/>
      <c r="AD1784" s="74"/>
      <c r="AE1784" s="74"/>
      <c r="AF1784" s="74"/>
      <c r="AG1784" s="74"/>
      <c r="AH1784" s="74"/>
      <c r="AI1784" s="74"/>
      <c r="AJ1784" s="74"/>
      <c r="AK1784" s="74"/>
      <c r="AL1784" s="74"/>
      <c r="AM1784" s="74"/>
      <c r="AN1784" s="74"/>
      <c r="AO1784" s="74"/>
      <c r="AP1784" s="74"/>
      <c r="AQ1784" s="74"/>
      <c r="AR1784" s="74"/>
      <c r="AS1784" s="74"/>
      <c r="AT1784" s="74"/>
      <c r="AU1784" s="74"/>
      <c r="AV1784" s="74"/>
      <c r="AW1784" s="74"/>
      <c r="AX1784" s="74"/>
      <c r="AY1784" s="74"/>
      <c r="AZ1784" s="74"/>
      <c r="BA1784" s="74"/>
      <c r="BB1784" s="74"/>
      <c r="BC1784" s="74"/>
      <c r="BD1784" s="74"/>
      <c r="BE1784" s="74"/>
      <c r="BF1784" s="74"/>
      <c r="BG1784" s="74"/>
      <c r="BH1784" s="74"/>
      <c r="BI1784" s="74"/>
      <c r="BJ1784" s="74"/>
      <c r="BK1784" s="74"/>
      <c r="BL1784" s="74"/>
      <c r="BM1784" s="74"/>
      <c r="BN1784" s="74"/>
      <c r="BO1784" s="74"/>
      <c r="BP1784" s="74"/>
      <c r="BQ1784" s="74"/>
      <c r="BR1784" s="74"/>
      <c r="BS1784" s="74"/>
      <c r="BT1784" s="74"/>
      <c r="BU1784" s="74"/>
      <c r="BV1784" s="74"/>
      <c r="BW1784" s="74"/>
      <c r="BX1784" s="74"/>
      <c r="BY1784" s="74"/>
      <c r="BZ1784" s="74"/>
      <c r="CA1784" s="74"/>
      <c r="CB1784" s="74"/>
      <c r="CC1784" s="74"/>
      <c r="CD1784" s="74"/>
      <c r="CE1784" s="74"/>
      <c r="CF1784" s="74"/>
      <c r="CG1784" s="74"/>
      <c r="CH1784" s="74"/>
      <c r="CI1784" s="74"/>
      <c r="CJ1784" s="74"/>
      <c r="CK1784" s="74"/>
      <c r="CL1784" s="74"/>
      <c r="CM1784" s="74"/>
      <c r="CN1784" s="74"/>
      <c r="CO1784" s="74"/>
      <c r="CP1784" s="74"/>
      <c r="CQ1784" s="74"/>
      <c r="CR1784" s="74"/>
      <c r="CS1784" s="74"/>
      <c r="CT1784" s="74"/>
      <c r="CU1784" s="74"/>
      <c r="CV1784" s="74"/>
      <c r="CW1784" s="74"/>
      <c r="CX1784" s="74"/>
      <c r="CY1784" s="74"/>
      <c r="CZ1784" s="74"/>
      <c r="DA1784" s="74"/>
      <c r="DB1784" s="74"/>
      <c r="DC1784" s="74"/>
      <c r="DD1784" s="74"/>
      <c r="DE1784" s="74"/>
      <c r="DF1784" s="74"/>
      <c r="DG1784" s="74"/>
      <c r="DH1784" s="74"/>
      <c r="DI1784" s="74"/>
      <c r="DJ1784" s="74"/>
      <c r="DK1784" s="74"/>
      <c r="DL1784" s="74"/>
      <c r="DM1784" s="74"/>
      <c r="DN1784" s="74"/>
      <c r="DO1784" s="74"/>
      <c r="DP1784" s="74"/>
      <c r="DQ1784" s="74"/>
      <c r="DR1784" s="74"/>
      <c r="DS1784" s="74"/>
      <c r="DT1784" s="74"/>
      <c r="DU1784" s="74"/>
      <c r="DV1784" s="74"/>
      <c r="DW1784" s="74"/>
      <c r="DX1784" s="74"/>
      <c r="DY1784" s="74"/>
      <c r="DZ1784" s="74"/>
      <c r="EA1784" s="74"/>
      <c r="EB1784" s="74"/>
      <c r="EC1784" s="74"/>
      <c r="ED1784" s="74"/>
      <c r="EE1784" s="74"/>
      <c r="EF1784" s="74"/>
      <c r="EG1784" s="74"/>
      <c r="EH1784" s="74"/>
      <c r="EI1784" s="74"/>
      <c r="EJ1784" s="74"/>
      <c r="EK1784" s="74"/>
      <c r="EL1784" s="74"/>
      <c r="EM1784" s="74"/>
      <c r="EN1784" s="74"/>
      <c r="EO1784" s="74"/>
      <c r="EP1784" s="74"/>
      <c r="EQ1784" s="74"/>
      <c r="ER1784" s="74"/>
      <c r="ES1784" s="74"/>
      <c r="ET1784" s="74"/>
      <c r="EU1784" s="74"/>
      <c r="EV1784" s="74"/>
      <c r="EW1784" s="74"/>
      <c r="EX1784" s="74"/>
      <c r="EY1784" s="74"/>
      <c r="EZ1784" s="74"/>
      <c r="FA1784" s="74"/>
    </row>
    <row r="1785" spans="1:157" s="229" customFormat="1" ht="16.5" thickBot="1">
      <c r="B1785" s="312">
        <v>16</v>
      </c>
      <c r="C1785" s="313"/>
      <c r="D1785" s="314" t="s">
        <v>252</v>
      </c>
      <c r="E1785" s="315"/>
      <c r="F1785" s="316"/>
      <c r="G1785" s="314"/>
      <c r="H1785" s="317"/>
      <c r="I1785" s="74"/>
      <c r="J1785" s="74"/>
      <c r="K1785" s="74"/>
      <c r="L1785" s="74"/>
      <c r="M1785" s="74"/>
      <c r="N1785" s="74"/>
      <c r="O1785" s="74"/>
      <c r="P1785" s="74"/>
      <c r="Q1785" s="74"/>
      <c r="R1785" s="74"/>
      <c r="S1785" s="74"/>
      <c r="T1785" s="74"/>
      <c r="U1785" s="74"/>
      <c r="V1785" s="74"/>
      <c r="W1785" s="74"/>
      <c r="X1785" s="74"/>
      <c r="Y1785" s="74"/>
      <c r="Z1785" s="74"/>
      <c r="AA1785" s="74"/>
      <c r="AB1785" s="74"/>
      <c r="AC1785" s="74"/>
      <c r="AD1785" s="74"/>
      <c r="AE1785" s="74"/>
      <c r="AF1785" s="74"/>
      <c r="AG1785" s="74"/>
      <c r="AH1785" s="74"/>
      <c r="AI1785" s="74"/>
      <c r="AJ1785" s="74"/>
      <c r="AK1785" s="74"/>
      <c r="AL1785" s="74"/>
      <c r="AM1785" s="74"/>
      <c r="AN1785" s="74"/>
      <c r="AO1785" s="74"/>
      <c r="AP1785" s="74"/>
      <c r="AQ1785" s="74"/>
      <c r="AR1785" s="74"/>
      <c r="AS1785" s="74"/>
      <c r="AT1785" s="74"/>
      <c r="AU1785" s="74"/>
      <c r="AV1785" s="74"/>
      <c r="AW1785" s="74"/>
      <c r="AX1785" s="74"/>
      <c r="AY1785" s="74"/>
      <c r="AZ1785" s="74"/>
      <c r="BA1785" s="74"/>
      <c r="BB1785" s="74"/>
      <c r="BC1785" s="74"/>
      <c r="BD1785" s="74"/>
      <c r="BE1785" s="74"/>
      <c r="BF1785" s="74"/>
      <c r="BG1785" s="74"/>
      <c r="BH1785" s="74"/>
      <c r="BI1785" s="74"/>
      <c r="BJ1785" s="74"/>
      <c r="BK1785" s="74"/>
      <c r="BL1785" s="74"/>
      <c r="BM1785" s="74"/>
      <c r="BN1785" s="74"/>
      <c r="BO1785" s="74"/>
      <c r="BP1785" s="74"/>
      <c r="BQ1785" s="74"/>
      <c r="BR1785" s="74"/>
      <c r="BS1785" s="74"/>
      <c r="BT1785" s="74"/>
      <c r="BU1785" s="74"/>
      <c r="BV1785" s="74"/>
      <c r="BW1785" s="74"/>
      <c r="BX1785" s="74"/>
      <c r="BY1785" s="74"/>
      <c r="BZ1785" s="74"/>
      <c r="CA1785" s="74"/>
      <c r="CB1785" s="74"/>
      <c r="CC1785" s="74"/>
      <c r="CD1785" s="74"/>
      <c r="CE1785" s="74"/>
      <c r="CF1785" s="74"/>
      <c r="CG1785" s="74"/>
      <c r="CH1785" s="74"/>
      <c r="CI1785" s="74"/>
      <c r="CJ1785" s="74"/>
      <c r="CK1785" s="74"/>
      <c r="CL1785" s="74"/>
      <c r="CM1785" s="74"/>
      <c r="CN1785" s="74"/>
      <c r="CO1785" s="74"/>
      <c r="CP1785" s="74"/>
      <c r="CQ1785" s="74"/>
      <c r="CR1785" s="74"/>
      <c r="CS1785" s="74"/>
      <c r="CT1785" s="74"/>
      <c r="CU1785" s="74"/>
      <c r="CV1785" s="74"/>
      <c r="CW1785" s="74"/>
      <c r="CX1785" s="74"/>
      <c r="CY1785" s="74"/>
      <c r="CZ1785" s="74"/>
      <c r="DA1785" s="74"/>
      <c r="DB1785" s="74"/>
      <c r="DC1785" s="74"/>
      <c r="DD1785" s="74"/>
      <c r="DE1785" s="74"/>
      <c r="DF1785" s="74"/>
      <c r="DG1785" s="74"/>
      <c r="DH1785" s="74"/>
      <c r="DI1785" s="74"/>
      <c r="DJ1785" s="74"/>
      <c r="DK1785" s="74"/>
      <c r="DL1785" s="74"/>
      <c r="DM1785" s="74"/>
      <c r="DN1785" s="74"/>
      <c r="DO1785" s="74"/>
      <c r="DP1785" s="74"/>
      <c r="DQ1785" s="74"/>
      <c r="DR1785" s="74"/>
      <c r="DS1785" s="74"/>
      <c r="DT1785" s="74"/>
      <c r="DU1785" s="74"/>
      <c r="DV1785" s="74"/>
      <c r="DW1785" s="74"/>
      <c r="DX1785" s="74"/>
      <c r="DY1785" s="74"/>
      <c r="DZ1785" s="74"/>
      <c r="EA1785" s="74"/>
      <c r="EB1785" s="74"/>
      <c r="EC1785" s="74"/>
      <c r="ED1785" s="74"/>
      <c r="EE1785" s="74"/>
      <c r="EF1785" s="74"/>
      <c r="EG1785" s="74"/>
      <c r="EH1785" s="74"/>
      <c r="EI1785" s="74"/>
      <c r="EJ1785" s="74"/>
      <c r="EK1785" s="74"/>
      <c r="EL1785" s="74"/>
      <c r="EM1785" s="74"/>
      <c r="EN1785" s="74"/>
      <c r="EO1785" s="74"/>
      <c r="EP1785" s="74"/>
      <c r="EQ1785" s="74"/>
      <c r="ER1785" s="74"/>
      <c r="ES1785" s="74"/>
      <c r="ET1785" s="74"/>
      <c r="EU1785" s="74"/>
      <c r="EV1785" s="74"/>
      <c r="EW1785" s="74"/>
      <c r="EX1785" s="74"/>
      <c r="EY1785" s="74"/>
      <c r="EZ1785" s="74"/>
      <c r="FA1785" s="74"/>
    </row>
    <row r="1786" spans="1:157" ht="15.75">
      <c r="B1786" s="194" t="s">
        <v>1727</v>
      </c>
      <c r="C1786" s="155" t="s">
        <v>902</v>
      </c>
      <c r="D1786" s="156" t="s">
        <v>252</v>
      </c>
      <c r="E1786" s="157" t="s">
        <v>18</v>
      </c>
      <c r="F1786" s="158"/>
      <c r="G1786" s="159"/>
      <c r="H1786" s="160">
        <f>SUM(H1787:H1788)</f>
        <v>1.9934000000000001</v>
      </c>
    </row>
    <row r="1787" spans="1:157">
      <c r="B1787" s="161" t="s">
        <v>2798</v>
      </c>
      <c r="C1787" s="318" t="s">
        <v>259</v>
      </c>
      <c r="D1787" s="95" t="s">
        <v>260</v>
      </c>
      <c r="E1787" s="92" t="s">
        <v>261</v>
      </c>
      <c r="F1787" s="162">
        <v>0.14000000000000001</v>
      </c>
      <c r="G1787" s="96">
        <v>12.91</v>
      </c>
      <c r="H1787" s="97">
        <f>G1787*F1787</f>
        <v>1.8074000000000001</v>
      </c>
    </row>
    <row r="1788" spans="1:157" ht="15.75" thickBot="1">
      <c r="B1788" s="161" t="s">
        <v>2799</v>
      </c>
      <c r="C1788" s="319" t="s">
        <v>903</v>
      </c>
      <c r="D1788" s="121" t="s">
        <v>904</v>
      </c>
      <c r="E1788" s="146" t="s">
        <v>345</v>
      </c>
      <c r="F1788" s="164">
        <v>0.05</v>
      </c>
      <c r="G1788" s="122">
        <v>3.72</v>
      </c>
      <c r="H1788" s="123">
        <f>G1788*F1788</f>
        <v>0.18600000000000003</v>
      </c>
    </row>
    <row r="1789" spans="1:157" s="325" customFormat="1" ht="15.75" thickBot="1">
      <c r="A1789" s="320"/>
      <c r="B1789" s="321"/>
      <c r="C1789" s="198"/>
      <c r="D1789" s="322"/>
      <c r="E1789" s="323"/>
      <c r="F1789" s="324"/>
      <c r="I1789" s="74"/>
      <c r="J1789" s="74"/>
      <c r="K1789" s="74"/>
      <c r="L1789" s="74"/>
      <c r="M1789" s="74"/>
      <c r="N1789" s="74"/>
      <c r="O1789" s="74"/>
      <c r="P1789" s="74"/>
      <c r="Q1789" s="74"/>
      <c r="R1789" s="74"/>
      <c r="S1789" s="74"/>
      <c r="T1789" s="74"/>
      <c r="U1789" s="74"/>
      <c r="V1789" s="74"/>
      <c r="W1789" s="74"/>
      <c r="X1789" s="74"/>
      <c r="Y1789" s="74"/>
      <c r="Z1789" s="74"/>
      <c r="AA1789" s="74"/>
      <c r="AB1789" s="74"/>
      <c r="AC1789" s="74"/>
      <c r="AD1789" s="74"/>
      <c r="AE1789" s="74"/>
      <c r="AF1789" s="74"/>
      <c r="AG1789" s="74"/>
      <c r="AH1789" s="74"/>
      <c r="AI1789" s="74"/>
      <c r="AJ1789" s="74"/>
      <c r="AK1789" s="74"/>
      <c r="AL1789" s="74"/>
      <c r="AM1789" s="74"/>
      <c r="AN1789" s="74"/>
      <c r="AO1789" s="74"/>
      <c r="AP1789" s="74"/>
      <c r="AQ1789" s="74"/>
      <c r="AR1789" s="74"/>
      <c r="AS1789" s="74"/>
      <c r="AT1789" s="74"/>
      <c r="AU1789" s="74"/>
      <c r="AV1789" s="74"/>
      <c r="AW1789" s="74"/>
      <c r="AX1789" s="74"/>
      <c r="AY1789" s="74"/>
      <c r="AZ1789" s="74"/>
      <c r="BA1789" s="74"/>
      <c r="BB1789" s="74"/>
      <c r="BC1789" s="74"/>
      <c r="BD1789" s="74"/>
      <c r="BE1789" s="74"/>
      <c r="BF1789" s="74"/>
      <c r="BG1789" s="74"/>
      <c r="BH1789" s="74"/>
      <c r="BI1789" s="74"/>
      <c r="BJ1789" s="74"/>
      <c r="BK1789" s="74"/>
      <c r="BL1789" s="74"/>
      <c r="BM1789" s="74"/>
      <c r="BN1789" s="74"/>
      <c r="BO1789" s="74"/>
      <c r="BP1789" s="74"/>
      <c r="BQ1789" s="74"/>
      <c r="BR1789" s="74"/>
      <c r="BS1789" s="74"/>
      <c r="BT1789" s="74"/>
      <c r="BU1789" s="74"/>
      <c r="BV1789" s="74"/>
      <c r="BW1789" s="74"/>
      <c r="BX1789" s="74"/>
      <c r="BY1789" s="74"/>
      <c r="BZ1789" s="74"/>
      <c r="CA1789" s="74"/>
      <c r="CB1789" s="74"/>
      <c r="CC1789" s="74"/>
      <c r="CD1789" s="74"/>
      <c r="CE1789" s="74"/>
      <c r="CF1789" s="74"/>
      <c r="CG1789" s="74"/>
      <c r="CH1789" s="74"/>
      <c r="CI1789" s="74"/>
      <c r="CJ1789" s="74"/>
      <c r="CK1789" s="74"/>
      <c r="CL1789" s="74"/>
      <c r="CM1789" s="74"/>
      <c r="CN1789" s="74"/>
      <c r="CO1789" s="74"/>
      <c r="CP1789" s="74"/>
      <c r="CQ1789" s="74"/>
      <c r="CR1789" s="74"/>
      <c r="CS1789" s="74"/>
      <c r="CT1789" s="74"/>
      <c r="CU1789" s="74"/>
      <c r="CV1789" s="74"/>
      <c r="CW1789" s="74"/>
      <c r="CX1789" s="74"/>
      <c r="CY1789" s="74"/>
      <c r="CZ1789" s="74"/>
      <c r="DA1789" s="74"/>
      <c r="DB1789" s="74"/>
      <c r="DC1789" s="74"/>
      <c r="DD1789" s="74"/>
      <c r="DE1789" s="74"/>
      <c r="DF1789" s="74"/>
      <c r="DG1789" s="74"/>
      <c r="DH1789" s="74"/>
      <c r="DI1789" s="74"/>
      <c r="DJ1789" s="74"/>
      <c r="DK1789" s="74"/>
      <c r="DL1789" s="74"/>
      <c r="DM1789" s="74"/>
      <c r="DN1789" s="74"/>
      <c r="DO1789" s="74"/>
      <c r="DP1789" s="74"/>
      <c r="DQ1789" s="74"/>
      <c r="DR1789" s="74"/>
      <c r="DS1789" s="74"/>
      <c r="DT1789" s="74"/>
      <c r="DU1789" s="74"/>
      <c r="DV1789" s="74"/>
      <c r="DW1789" s="74"/>
      <c r="DX1789" s="74"/>
      <c r="DY1789" s="74"/>
      <c r="DZ1789" s="74"/>
      <c r="EA1789" s="74"/>
      <c r="EB1789" s="74"/>
      <c r="EC1789" s="74"/>
      <c r="ED1789" s="74"/>
      <c r="EE1789" s="74"/>
      <c r="EF1789" s="74"/>
      <c r="EG1789" s="74"/>
      <c r="EH1789" s="74"/>
      <c r="EI1789" s="74"/>
      <c r="EJ1789" s="74"/>
      <c r="EK1789" s="74"/>
      <c r="EL1789" s="74"/>
      <c r="EM1789" s="74"/>
      <c r="EN1789" s="74"/>
      <c r="EO1789" s="74"/>
      <c r="EP1789" s="74"/>
      <c r="EQ1789" s="74"/>
      <c r="ER1789" s="74"/>
      <c r="ES1789" s="74"/>
      <c r="ET1789" s="74"/>
      <c r="EU1789" s="74"/>
      <c r="EV1789" s="74"/>
      <c r="EW1789" s="74"/>
      <c r="EX1789" s="74"/>
      <c r="EY1789" s="74"/>
      <c r="EZ1789" s="74"/>
      <c r="FA1789" s="74"/>
    </row>
  </sheetData>
  <mergeCells count="8">
    <mergeCell ref="D19:E19"/>
    <mergeCell ref="B15:H15"/>
    <mergeCell ref="C16:H16"/>
    <mergeCell ref="B9:H9"/>
    <mergeCell ref="B10:H10"/>
    <mergeCell ref="B11:H11"/>
    <mergeCell ref="B12:H12"/>
    <mergeCell ref="B13:H13"/>
  </mergeCells>
  <conditionalFormatting sqref="C1115 C422:F422">
    <cfRule type="expression" dxfId="85" priority="4482">
      <formula>AND($A422&lt;&gt;"COMPOSICAO",$A422&lt;&gt;"INSUMO",$A422&lt;&gt;"")</formula>
    </cfRule>
    <cfRule type="expression" dxfId="84" priority="4483">
      <formula>AND(OR($A422="COMPOSICAO",$A422="INSUMO",$A422&lt;&gt;""),$A422&lt;&gt;"")</formula>
    </cfRule>
  </conditionalFormatting>
  <conditionalFormatting sqref="C1108">
    <cfRule type="expression" dxfId="83" priority="4484">
      <formula>AND($A1108&lt;&gt;"COMPOSICAO",$A1108&lt;&gt;"INSUMO",$A1108&lt;&gt;"")</formula>
    </cfRule>
    <cfRule type="expression" dxfId="82" priority="4485">
      <formula>AND(OR($A1108="COMPOSICAO",$A1108="INSUMO",$A1108&lt;&gt;""),$A1108&lt;&gt;"")</formula>
    </cfRule>
  </conditionalFormatting>
  <conditionalFormatting sqref="C105:F105 C296:E296">
    <cfRule type="expression" dxfId="81" priority="4473" stopIfTrue="1">
      <formula>AND($A105&lt;&gt;"COMPOSICAO",$A105&lt;&gt;"INSUMO",$A105&lt;&gt;"")</formula>
    </cfRule>
    <cfRule type="expression" dxfId="80" priority="4474" stopIfTrue="1">
      <formula>AND(OR($A105="COMPOSICAO",$A105="INSUMO",$A105&lt;&gt;""),$A105&lt;&gt;"")</formula>
    </cfRule>
  </conditionalFormatting>
  <conditionalFormatting sqref="B1197:B1201">
    <cfRule type="expression" dxfId="79" priority="4019">
      <formula>AND($A1197&lt;&gt;"COMPOSICAO",$A1197&lt;&gt;"INSUMO",$A1197&lt;&gt;"")</formula>
    </cfRule>
    <cfRule type="expression" dxfId="78" priority="4020">
      <formula>AND(OR($A1197="COMPOSICAO",$A1197="INSUMO",$A1197&lt;&gt;""),$A1197&lt;&gt;"")</formula>
    </cfRule>
  </conditionalFormatting>
  <conditionalFormatting sqref="B1204:B1208">
    <cfRule type="expression" dxfId="77" priority="4063">
      <formula>AND($A1204&lt;&gt;"COMPOSICAO",$A1204&lt;&gt;"INSUMO",$A1204&lt;&gt;"")</formula>
    </cfRule>
    <cfRule type="expression" dxfId="76" priority="4064">
      <formula>AND(OR($A1204="COMPOSICAO",$A1204="INSUMO",$A1204&lt;&gt;""),$A1204&lt;&gt;"")</formula>
    </cfRule>
  </conditionalFormatting>
  <conditionalFormatting sqref="B1211:B1215">
    <cfRule type="expression" dxfId="75" priority="4095">
      <formula>AND($A1211&lt;&gt;"COMPOSICAO",$A1211&lt;&gt;"INSUMO",$A1211&lt;&gt;"")</formula>
    </cfRule>
    <cfRule type="expression" dxfId="74" priority="4096">
      <formula>AND(OR($A1211="COMPOSICAO",$A1211="INSUMO",$A1211&lt;&gt;""),$A1211&lt;&gt;"")</formula>
    </cfRule>
  </conditionalFormatting>
  <conditionalFormatting sqref="B1218:B1222">
    <cfRule type="expression" dxfId="73" priority="4127">
      <formula>AND($A1218&lt;&gt;"COMPOSICAO",$A1218&lt;&gt;"INSUMO",$A1218&lt;&gt;"")</formula>
    </cfRule>
    <cfRule type="expression" dxfId="72" priority="4128">
      <formula>AND(OR($A1218="COMPOSICAO",$A1218="INSUMO",$A1218&lt;&gt;""),$A1218&lt;&gt;"")</formula>
    </cfRule>
  </conditionalFormatting>
  <conditionalFormatting sqref="B1249:B1252">
    <cfRule type="expression" dxfId="71" priority="3915">
      <formula>AND($A1249&lt;&gt;"COMPOSICAO",$A1249&lt;&gt;"INSUMO",$A1249&lt;&gt;"")</formula>
    </cfRule>
    <cfRule type="expression" dxfId="70" priority="3916">
      <formula>AND(OR($A1249="COMPOSICAO",$A1249="INSUMO",$A1249&lt;&gt;""),$A1249&lt;&gt;"")</formula>
    </cfRule>
  </conditionalFormatting>
  <conditionalFormatting sqref="B1255:B1258">
    <cfRule type="expression" dxfId="69" priority="3927">
      <formula>AND($A1255&lt;&gt;"COMPOSICAO",$A1255&lt;&gt;"INSUMO",$A1255&lt;&gt;"")</formula>
    </cfRule>
    <cfRule type="expression" dxfId="68" priority="3928">
      <formula>AND(OR($A1255="COMPOSICAO",$A1255="INSUMO",$A1255&lt;&gt;""),$A1255&lt;&gt;"")</formula>
    </cfRule>
  </conditionalFormatting>
  <conditionalFormatting sqref="B1261:B1263">
    <cfRule type="expression" dxfId="67" priority="3779">
      <formula>AND($A1261&lt;&gt;"COMPOSICAO",$A1261&lt;&gt;"INSUMO",$A1261&lt;&gt;"")</formula>
    </cfRule>
    <cfRule type="expression" dxfId="66" priority="3780">
      <formula>AND(OR($A1261="COMPOSICAO",$A1261="INSUMO",$A1261&lt;&gt;""),$A1261&lt;&gt;"")</formula>
    </cfRule>
  </conditionalFormatting>
  <conditionalFormatting sqref="B1266:B1268">
    <cfRule type="expression" dxfId="65" priority="3815">
      <formula>AND($A1266&lt;&gt;"COMPOSICAO",$A1266&lt;&gt;"INSUMO",$A1266&lt;&gt;"")</formula>
    </cfRule>
    <cfRule type="expression" dxfId="64" priority="3816">
      <formula>AND(OR($A1266="COMPOSICAO",$A1266="INSUMO",$A1266&lt;&gt;""),$A1266&lt;&gt;"")</formula>
    </cfRule>
  </conditionalFormatting>
  <conditionalFormatting sqref="B1271:B1273">
    <cfRule type="expression" dxfId="63" priority="3865">
      <formula>AND($A1271&lt;&gt;"COMPOSICAO",$A1271&lt;&gt;"INSUMO",$A1271&lt;&gt;"")</formula>
    </cfRule>
    <cfRule type="expression" dxfId="62" priority="3866">
      <formula>AND(OR($A1271="COMPOSICAO",$A1271="INSUMO",$A1271&lt;&gt;""),$A1271&lt;&gt;"")</formula>
    </cfRule>
  </conditionalFormatting>
  <pageMargins left="0.51181102362204722" right="0.51181102362204722" top="0.78740157480314965" bottom="0.78740157480314965" header="0.51181102362204722" footer="0.51181102362204722"/>
  <pageSetup paperSize="9" scale="47" firstPageNumber="0"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139" id="{983CA0C2-ACF7-43E4-B8F9-8B58273592C8}">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3140" id="{15C38558-9A4C-4131-B79A-6D39894E7448}">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B1534:B1538</xm:sqref>
        </x14:conditionalFormatting>
        <x14:conditionalFormatting xmlns:xm="http://schemas.microsoft.com/office/excel/2006/main">
          <x14:cfRule type="expression" priority="3197" id="{CAAEB450-8409-44B4-BED4-A1AC457FD10B}">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3198" id="{7000F4F8-3E14-4739-8E00-5D447B7722CA}">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B1541:B1543</xm:sqref>
        </x14:conditionalFormatting>
        <x14:conditionalFormatting xmlns:xm="http://schemas.microsoft.com/office/excel/2006/main">
          <x14:cfRule type="expression" priority="3231" id="{5F71BCD6-F437-414D-AD87-E90A1A53C220}">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3232" id="{DF04CE1D-4962-4DE5-87E2-8EB9DBA95A2E}">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B1540</xm:sqref>
        </x14:conditionalFormatting>
        <x14:conditionalFormatting xmlns:xm="http://schemas.microsoft.com/office/excel/2006/main">
          <x14:cfRule type="expression" priority="3257" id="{BD93011D-963D-4150-92C5-525180D0FC53}">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3258" id="{7A659B1E-833C-4D1E-B30D-56A8FFC6D031}">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B1546:B1548</xm:sqref>
        </x14:conditionalFormatting>
        <x14:conditionalFormatting xmlns:xm="http://schemas.microsoft.com/office/excel/2006/main">
          <x14:cfRule type="expression" priority="3259" id="{8935D8CC-4FAC-4765-ADE8-236910C3A354}">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3260" id="{EAFB5CD2-3ECC-478C-AB3B-0D6C02FFECDB}">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B1546:B1548</xm:sqref>
        </x14:conditionalFormatting>
        <x14:conditionalFormatting xmlns:xm="http://schemas.microsoft.com/office/excel/2006/main">
          <x14:cfRule type="expression" priority="3303" id="{79F020CB-9CB2-4454-965B-7B354A2F9A41}">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3304" id="{22DC04F0-84EE-4EAD-8BAD-274C0B7C7762}">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B1551</xm:sqref>
        </x14:conditionalFormatting>
        <x14:conditionalFormatting xmlns:xm="http://schemas.microsoft.com/office/excel/2006/main">
          <x14:cfRule type="expression" priority="3511" id="{7AFCFDBF-EC3B-4A82-9FA8-1DE51629C923}">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3512" id="{24CC14B3-4223-4720-8F4E-02682E88FACC}">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B1600</xm:sqref>
        </x14:conditionalFormatting>
        <x14:conditionalFormatting xmlns:xm="http://schemas.microsoft.com/office/excel/2006/main">
          <x14:cfRule type="expression" priority="641" id="{7EA9A4BD-737A-4F02-9E16-CB79F11E2CEE}">
            <xm:f>AND('E:\Users\Lais\Desktop\[Orçamento Instalações Elétricas FINAL.xlsx]Composições'!#REF!&lt;&gt;"COMPOSICAO",'E:\Users\Lais\Desktop\[Orçamento Instalações Elétricas FINAL.xlsx]Composições'!#REF!&lt;&gt;"INSUMO",'E:\Users\Lais\Desktop\[Orçamento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642" id="{ACC2838C-164A-498E-87E7-75D522244618}">
            <xm:f>AND(OR('E:\Users\Lais\Desktop\[Orçamento Instalações Elétricas FINAL.xlsx]Composições'!#REF!="COMPOSICAO",'E:\Users\Lais\Desktop\[Orçamento Instalações Elétricas FINAL.xlsx]Composições'!#REF!="INSUMO",'E:\Users\Lais\Desktop\[Orçamento Instalações Elétricas FINAL.xlsx]Composições'!#REF!&lt;&gt;""),'E:\Users\Lais\Desktop\[Orçamento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B1383:B1385</xm:sqref>
        </x14:conditionalFormatting>
        <x14:conditionalFormatting xmlns:xm="http://schemas.microsoft.com/office/excel/2006/main">
          <x14:cfRule type="expression" priority="923" id="{05F13104-3B99-4A53-BD92-91B7A92BFCCF}">
            <xm:f>AND('E:\Users\Lais\Desktop\[Orçamento Instalações Elétricas FINAL.xlsx]Composições'!#REF!&lt;&gt;"COMPOSICAO",'E:\Users\Lais\Desktop\[Orçamento Instalações Elétricas FINAL.xlsx]Composições'!#REF!&lt;&gt;"INSUMO",'E:\Users\Lais\Desktop\[Orçamento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924" id="{76F439A4-E383-405A-91E5-AA11B6966CA1}">
            <xm:f>AND(OR('E:\Users\Lais\Desktop\[Orçamento Instalações Elétricas FINAL.xlsx]Composições'!#REF!="COMPOSICAO",'E:\Users\Lais\Desktop\[Orçamento Instalações Elétricas FINAL.xlsx]Composições'!#REF!="INSUMO",'E:\Users\Lais\Desktop\[Orçamento Instalações Elétricas FINAL.xlsx]Composições'!#REF!&lt;&gt;""),'E:\Users\Lais\Desktop\[Orçamento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B1408:B1411</xm:sqref>
        </x14:conditionalFormatting>
        <x14:conditionalFormatting xmlns:xm="http://schemas.microsoft.com/office/excel/2006/main">
          <x14:cfRule type="expression" priority="943" id="{9CB08BEB-7D91-4E9F-9CFD-30099C5C2162}">
            <xm:f>AND('E:\Users\Lais\Desktop\[Orçamento Instalações Elétricas FINAL.xlsx]Composições'!#REF!&lt;&gt;"COMPOSICAO",'E:\Users\Lais\Desktop\[Orçamento Instalações Elétricas FINAL.xlsx]Composições'!#REF!&lt;&gt;"INSUMO",'E:\Users\Lais\Desktop\[Orçamento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944" id="{6B100349-C3DE-4C89-A385-5DC8A977F62A}">
            <xm:f>AND(OR('E:\Users\Lais\Desktop\[Orçamento Instalações Elétricas FINAL.xlsx]Composições'!#REF!="COMPOSICAO",'E:\Users\Lais\Desktop\[Orçamento Instalações Elétricas FINAL.xlsx]Composições'!#REF!="INSUMO",'E:\Users\Lais\Desktop\[Orçamento Instalações Elétricas FINAL.xlsx]Composições'!#REF!&lt;&gt;""),'E:\Users\Lais\Desktop\[Orçamento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B1420:B1423</xm:sqref>
        </x14:conditionalFormatting>
        <x14:conditionalFormatting xmlns:xm="http://schemas.microsoft.com/office/excel/2006/main">
          <x14:cfRule type="expression" priority="1065" id="{2876A4B3-5C6D-4431-8014-3FBD6313940F}">
            <xm:f>AND('E:\Users\Lais\Desktop\[Orçamento Instalações Elétricas FINAL.xlsx]Composições'!#REF!&lt;&gt;"COMPOSICAO",'E:\Users\Lais\Desktop\[Orçamento Instalações Elétricas FINAL.xlsx]Composições'!#REF!&lt;&gt;"INSUMO",'E:\Users\Lais\Desktop\[Orçamento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1066" id="{1B790A89-8F61-4CED-B8D1-39C0E3174151}">
            <xm:f>AND(OR('E:\Users\Lais\Desktop\[Orçamento Instalações Elétricas FINAL.xlsx]Composições'!#REF!="COMPOSICAO",'E:\Users\Lais\Desktop\[Orçamento Instalações Elétricas FINAL.xlsx]Composições'!#REF!="INSUMO",'E:\Users\Lais\Desktop\[Orçamento Instalações Elétricas FINAL.xlsx]Composições'!#REF!&lt;&gt;""),'E:\Users\Lais\Desktop\[Orçamento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B1443:B1445</xm:sqref>
        </x14:conditionalFormatting>
        <x14:conditionalFormatting xmlns:xm="http://schemas.microsoft.com/office/excel/2006/main">
          <x14:cfRule type="expression" priority="1143" id="{315B834E-9268-466E-80CB-54EB86228F58}">
            <xm:f>AND('E:\Users\Lais\Desktop\[Orçamento Instalações Elétricas FINAL.xlsx]Composições'!#REF!&lt;&gt;"COMPOSICAO",'E:\Users\Lais\Desktop\[Orçamento Instalações Elétricas FINAL.xlsx]Composições'!#REF!&lt;&gt;"INSUMO",'E:\Users\Lais\Desktop\[Orçamento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1144" id="{6008B2DB-9EAB-4A39-AE6A-0C71EC965EE1}">
            <xm:f>AND(OR('E:\Users\Lais\Desktop\[Orçamento Instalações Elétricas FINAL.xlsx]Composições'!#REF!="COMPOSICAO",'E:\Users\Lais\Desktop\[Orçamento Instalações Elétricas FINAL.xlsx]Composições'!#REF!="INSUMO",'E:\Users\Lais\Desktop\[Orçamento Instalações Elétricas FINAL.xlsx]Composições'!#REF!&lt;&gt;""),'E:\Users\Lais\Desktop\[Orçamento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B1448:B1450</xm:sqref>
        </x14:conditionalFormatting>
        <x14:conditionalFormatting xmlns:xm="http://schemas.microsoft.com/office/excel/2006/main">
          <x14:cfRule type="expression" priority="1273" id="{A86F11E6-7BE0-4961-B8AB-4ADBB1AD1755}">
            <xm:f>AND('E:\Users\Lais\Desktop\[Orçamento Instalações Elétricas FINAL.xlsx]Composições'!#REF!&lt;&gt;"COMPOSICAO",'E:\Users\Lais\Desktop\[Orçamento Instalações Elétricas FINAL.xlsx]Composições'!#REF!&lt;&gt;"INSUMO",'E:\Users\Lais\Desktop\[Orçamento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1274" id="{ADC5DA89-BA6E-4FFD-B5E1-0CA61583B6FB}">
            <xm:f>AND(OR('E:\Users\Lais\Desktop\[Orçamento Instalações Elétricas FINAL.xlsx]Composições'!#REF!="COMPOSICAO",'E:\Users\Lais\Desktop\[Orçamento Instalações Elétricas FINAL.xlsx]Composições'!#REF!="INSUMO",'E:\Users\Lais\Desktop\[Orçamento Instalações Elétricas FINAL.xlsx]Composições'!#REF!&lt;&gt;""),'E:\Users\Lais\Desktop\[Orçamento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B1453:B1455</xm:sqref>
        </x14:conditionalFormatting>
        <x14:conditionalFormatting xmlns:xm="http://schemas.microsoft.com/office/excel/2006/main">
          <x14:cfRule type="expression" priority="1289" id="{24CC3036-7E7D-4BAE-90D4-F3F231B82A4E}">
            <xm:f>AND('E:\Users\Lais\Desktop\[Orçamento Instalações Elétricas FINAL.xlsx]Composições'!#REF!&lt;&gt;"COMPOSICAO",'E:\Users\Lais\Desktop\[Orçamento Instalações Elétricas FINAL.xlsx]Composições'!#REF!&lt;&gt;"INSUMO",'E:\Users\Lais\Desktop\[Orçamento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1290" id="{75D49806-725D-4140-AD4C-C22B9A8BF5DD}">
            <xm:f>AND(OR('E:\Users\Lais\Desktop\[Orçamento Instalações Elétricas FINAL.xlsx]Composições'!#REF!="COMPOSICAO",'E:\Users\Lais\Desktop\[Orçamento Instalações Elétricas FINAL.xlsx]Composições'!#REF!="INSUMO",'E:\Users\Lais\Desktop\[Orçamento Instalações Elétricas FINAL.xlsx]Composições'!#REF!&lt;&gt;""),'E:\Users\Lais\Desktop\[Orçamento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B1458:B1460</xm:sqref>
        </x14:conditionalFormatting>
        <x14:conditionalFormatting xmlns:xm="http://schemas.microsoft.com/office/excel/2006/main">
          <x14:cfRule type="expression" priority="1369" id="{ADEEC25A-C5D0-4688-9779-77B3A0F7E514}">
            <xm:f>AND('E:\Users\Lais\Desktop\[Orçamento Instalações Elétricas FINAL.xlsx]Composições'!#REF!&lt;&gt;"COMPOSICAO",'E:\Users\Lais\Desktop\[Orçamento Instalações Elétricas FINAL.xlsx]Composições'!#REF!&lt;&gt;"INSUMO",'E:\Users\Lais\Desktop\[Orçamento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1370" id="{AEAA3128-D717-4549-92E3-95C1659998E8}">
            <xm:f>AND(OR('E:\Users\Lais\Desktop\[Orçamento Instalações Elétricas FINAL.xlsx]Composições'!#REF!="COMPOSICAO",'E:\Users\Lais\Desktop\[Orçamento Instalações Elétricas FINAL.xlsx]Composições'!#REF!="INSUMO",'E:\Users\Lais\Desktop\[Orçamento Instalações Elétricas FINAL.xlsx]Composições'!#REF!&lt;&gt;""),'E:\Users\Lais\Desktop\[Orçamento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B1473:B1483</xm:sqref>
        </x14:conditionalFormatting>
        <x14:conditionalFormatting xmlns:xm="http://schemas.microsoft.com/office/excel/2006/main">
          <x14:cfRule type="expression" priority="1417" id="{23531976-6896-4BF7-96C2-416A2983A801}">
            <xm:f>AND('E:\Users\Lais\Desktop\[Orçamento Instalações Elétricas FINAL.xlsx]Composições'!#REF!&lt;&gt;"COMPOSICAO",'E:\Users\Lais\Desktop\[Orçamento Instalações Elétricas FINAL.xlsx]Composições'!#REF!&lt;&gt;"INSUMO",'E:\Users\Lais\Desktop\[Orçamento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1418" id="{0414D0FF-BC2F-4316-8859-78C759C72F84}">
            <xm:f>AND(OR('E:\Users\Lais\Desktop\[Orçamento Instalações Elétricas FINAL.xlsx]Composições'!#REF!="COMPOSICAO",'E:\Users\Lais\Desktop\[Orçamento Instalações Elétricas FINAL.xlsx]Composições'!#REF!="INSUMO",'E:\Users\Lais\Desktop\[Orçamento Instalações Elétricas FINAL.xlsx]Composições'!#REF!&lt;&gt;""),'E:\Users\Lais\Desktop\[Orçamento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B1486:B1496</xm:sqref>
        </x14:conditionalFormatting>
        <x14:conditionalFormatting xmlns:xm="http://schemas.microsoft.com/office/excel/2006/main">
          <x14:cfRule type="expression" priority="1679" id="{D0832913-0FC6-4098-B18C-CCAD4846E1E7}">
            <xm:f>AND('E:\Users\Lais\Desktop\[Orçamento Instalações Elétricas FINAL.xlsx]Composições'!#REF!&lt;&gt;"COMPOSICAO",'E:\Users\Lais\Desktop\[Orçamento Instalações Elétricas FINAL.xlsx]Composições'!#REF!&lt;&gt;"INSUMO",'E:\Users\Lais\Desktop\[Orçamento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1680" id="{4917E9AA-D50B-4B34-BCB0-E4668E135DB2}">
            <xm:f>AND(OR('E:\Users\Lais\Desktop\[Orçamento Instalações Elétricas FINAL.xlsx]Composições'!#REF!="COMPOSICAO",'E:\Users\Lais\Desktop\[Orçamento Instalações Elétricas FINAL.xlsx]Composições'!#REF!="INSUMO",'E:\Users\Lais\Desktop\[Orçamento Instalações Elétricas FINAL.xlsx]Composições'!#REF!&lt;&gt;""),'E:\Users\Lais\Desktop\[Orçamento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B1523</xm:sqref>
        </x14:conditionalFormatting>
        <x14:conditionalFormatting xmlns:xm="http://schemas.microsoft.com/office/excel/2006/main">
          <x14:cfRule type="expression" priority="1705" id="{B649B409-CA86-4FD6-AF1E-27B0EF7E945A}">
            <xm:f>AND('E:\Users\Lais\Desktop\[Orçamento Instalações Elétricas FINAL.xlsx]Composições'!#REF!&lt;&gt;"COMPOSICAO",'E:\Users\Lais\Desktop\[Orçamento Instalações Elétricas FINAL.xlsx]Composições'!#REF!&lt;&gt;"INSUMO",'E:\Users\Lais\Desktop\[Orçamento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1706" id="{0C0F85CD-F399-41DD-8E5C-2CBD005B00D3}">
            <xm:f>AND(OR('E:\Users\Lais\Desktop\[Orçamento Instalações Elétricas FINAL.xlsx]Composições'!#REF!="COMPOSICAO",'E:\Users\Lais\Desktop\[Orçamento Instalações Elétricas FINAL.xlsx]Composições'!#REF!="INSUMO",'E:\Users\Lais\Desktop\[Orçamento Instalações Elétricas FINAL.xlsx]Composições'!#REF!&lt;&gt;""),'E:\Users\Lais\Desktop\[Orçamento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B1526:B1531</xm:sqref>
        </x14:conditionalFormatting>
        <x14:conditionalFormatting xmlns:xm="http://schemas.microsoft.com/office/excel/2006/main">
          <x14:cfRule type="expression" priority="43" id="{FEA404C7-5AAD-4F4E-B5F1-1F6796F636AC}">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44" id="{A9E6B907-453F-4B5A-A9B2-5F570E6FA383}">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B1545</xm:sqref>
        </x14:conditionalFormatting>
        <x14:conditionalFormatting xmlns:xm="http://schemas.microsoft.com/office/excel/2006/main">
          <x14:cfRule type="expression" priority="41" id="{D559B3DF-7C60-4E19-A9B3-16E326AF2B8D}">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42" id="{FD1DF768-3F7F-4DB4-93B3-92017652FD5F}">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B1550</xm:sqref>
        </x14:conditionalFormatting>
        <x14:conditionalFormatting xmlns:xm="http://schemas.microsoft.com/office/excel/2006/main">
          <x14:cfRule type="expression" priority="39" id="{A5DAC14B-1BDF-4765-B327-5A249C9243CB}">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40" id="{543F1EE2-4D16-4B91-9B27-133DCC4E09D8}">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B1553</xm:sqref>
        </x14:conditionalFormatting>
        <x14:conditionalFormatting xmlns:xm="http://schemas.microsoft.com/office/excel/2006/main">
          <x14:cfRule type="expression" priority="37" id="{BC1D82F2-32FF-471B-86CD-ED69A54C663A}">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38" id="{0846E302-F532-474E-B9C6-6BFF3B912C70}">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B1560</xm:sqref>
        </x14:conditionalFormatting>
        <x14:conditionalFormatting xmlns:xm="http://schemas.microsoft.com/office/excel/2006/main">
          <x14:cfRule type="expression" priority="35" id="{22F3902F-2C7E-4484-BCCF-1039D2CFEF20}">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36" id="{5B42E8FE-40C0-49A5-8C12-448E7EC9D793}">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B1565</xm:sqref>
        </x14:conditionalFormatting>
        <x14:conditionalFormatting xmlns:xm="http://schemas.microsoft.com/office/excel/2006/main">
          <x14:cfRule type="expression" priority="11" id="{9356DEC3-5A61-4FB7-A517-31DC140513D5}">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12" id="{840D5142-F75E-468C-9574-5F3DC43A472F}">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B1580</xm:sqref>
        </x14:conditionalFormatting>
        <x14:conditionalFormatting xmlns:xm="http://schemas.microsoft.com/office/excel/2006/main">
          <x14:cfRule type="expression" priority="9" id="{9E2261D2-A147-491C-9C5A-0D48DF6FD62C}">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10" id="{D33E2A48-5CB3-4748-8765-4A5D17A94F9B}">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B1585</xm:sqref>
        </x14:conditionalFormatting>
        <x14:conditionalFormatting xmlns:xm="http://schemas.microsoft.com/office/excel/2006/main">
          <x14:cfRule type="expression" priority="17" id="{A23228BC-206A-471C-ACC1-F15340DB3BE6}">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18" id="{F4C87DED-AA36-4492-846A-469714C22CF7}">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B1554:B1558</xm:sqref>
        </x14:conditionalFormatting>
        <x14:conditionalFormatting xmlns:xm="http://schemas.microsoft.com/office/excel/2006/main">
          <x14:cfRule type="expression" priority="19" id="{6AED5974-376E-4008-846C-F1D15936614F}">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20" id="{FAC6C7C3-ECAE-4D9F-BA06-296F9BB01986}">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B1554:B1558</xm:sqref>
        </x14:conditionalFormatting>
        <x14:conditionalFormatting xmlns:xm="http://schemas.microsoft.com/office/excel/2006/main">
          <x14:cfRule type="expression" priority="15" id="{63EF2F66-1283-40FC-832E-203AE038A8C0}">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16" id="{1AFA6B6E-C416-435F-89E6-F632BF71EC47}">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B1570</xm:sqref>
        </x14:conditionalFormatting>
        <x14:conditionalFormatting xmlns:xm="http://schemas.microsoft.com/office/excel/2006/main">
          <x14:cfRule type="expression" priority="13" id="{193AE4F4-392E-4E46-B855-CF2BC6FCF04D}">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14" id="{E0F1B9DE-0B09-4B82-81E5-34193641D8BA}">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B1575</xm:sqref>
        </x14:conditionalFormatting>
        <x14:conditionalFormatting xmlns:xm="http://schemas.microsoft.com/office/excel/2006/main">
          <x14:cfRule type="expression" priority="7" id="{E96B1F34-8AD3-4056-AEE9-248FBEC3859C}">
            <xm:f>AND('E:\Users\raffa\Downloads\[Orçamento Instalações Elétricas FINAL--.xlsx]Composições'!#REF!&lt;&gt;"COMPOSICAO",'E:\Users\raffa\Downloads\[Orçamento Instalações Elétricas FINAL--.xlsx]Composições'!#REF!&lt;&gt;"INSUMO",'E:\Users\raffa\Downloads\[Orçamento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8" id="{C58BA1B2-26BD-428B-B2B0-A54C7DA2EFB9}">
            <xm:f>AND(OR('E:\Users\raffa\Downloads\[Orçamento Instalações Elétricas FINAL--.xlsx]Composições'!#REF!="COMPOSICAO",'E:\Users\raffa\Downloads\[Orçamento Instalações Elétricas FINAL--.xlsx]Composições'!#REF!="INSUMO",'E:\Users\raffa\Downloads\[Orçamento Instalações Elétricas FINAL--.xlsx]Composições'!#REF!&lt;&gt;""),'E:\Users\raffa\Downloads\[Orçamento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B1589</xm:sqref>
        </x14:conditionalFormatting>
        <x14:conditionalFormatting xmlns:xm="http://schemas.microsoft.com/office/excel/2006/main">
          <x14:cfRule type="expression" priority="5" id="{38EC89DD-A2FE-45D3-945E-F36E9669D687}">
            <xm:f>AND('E:\Users\Lais\Desktop\[Orçamento Instalações Elétricas FINAL.xlsx]Composições'!#REF!&lt;&gt;"COMPOSICAO",'E:\Users\Lais\Desktop\[Orçamento Instalações Elétricas FINAL.xlsx]Composições'!#REF!&lt;&gt;"INSUMO",'E:\Users\Lais\Desktop\[Orçamento Instalações Elétricas FINAL.xlsx]Composições'!#REF!&lt;&gt;"")</xm:f>
            <x14:dxf>
              <font>
                <sz val="10"/>
                <name val="Arial"/>
              </font>
              <fill>
                <patternFill>
                  <bgColor rgb="FFC0C0C0"/>
                </patternFill>
              </fill>
              <border diagonalUp="0" diagonalDown="0">
                <left style="thin">
                  <color auto="1"/>
                </left>
                <right style="thin">
                  <color auto="1"/>
                </right>
                <top style="thin">
                  <color auto="1"/>
                </top>
                <bottom style="thin">
                  <color auto="1"/>
                </bottom>
              </border>
            </x14:dxf>
          </x14:cfRule>
          <x14:cfRule type="expression" priority="6" id="{2C0AD83D-2D52-4BDD-BBE3-880C2331702D}">
            <xm:f>AND(OR('E:\Users\Lais\Desktop\[Orçamento Instalações Elétricas FINAL.xlsx]Composições'!#REF!="COMPOSICAO",'E:\Users\Lais\Desktop\[Orçamento Instalações Elétricas FINAL.xlsx]Composições'!#REF!="INSUMO",'E:\Users\Lais\Desktop\[Orçamento Instalações Elétricas FINAL.xlsx]Composições'!#REF!&lt;&gt;""),'E:\Users\Lais\Desktop\[Orçamento Instalações Elétricas FINAL.xlsx]Composições'!#REF!&lt;&gt;"")</xm:f>
            <x14:dxf>
              <font>
                <sz val="10"/>
                <name val="Arial"/>
              </font>
              <border diagonalUp="0" diagonalDown="0">
                <left style="thin">
                  <color auto="1"/>
                </left>
                <right style="thin">
                  <color auto="1"/>
                </right>
                <top style="thin">
                  <color auto="1"/>
                </top>
                <bottom style="thin">
                  <color auto="1"/>
                </bottom>
              </border>
            </x14:dxf>
          </x14:cfRule>
          <xm:sqref>B1504:B1505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14</TotalTime>
  <Application>Microsoft Excel</Application>
  <DocSecurity>0</DocSecurity>
  <ScaleCrop>false</ScaleCrop>
  <HeadingPairs>
    <vt:vector size="4" baseType="variant">
      <vt:variant>
        <vt:lpstr>Planilhas</vt:lpstr>
      </vt:variant>
      <vt:variant>
        <vt:i4>4</vt:i4>
      </vt:variant>
      <vt:variant>
        <vt:lpstr>Intervalos nomeados</vt:lpstr>
      </vt:variant>
      <vt:variant>
        <vt:i4>46</vt:i4>
      </vt:variant>
    </vt:vector>
  </HeadingPairs>
  <TitlesOfParts>
    <vt:vector size="50" baseType="lpstr">
      <vt:lpstr>PLANILHA ORÇAMENTÁRIA</vt:lpstr>
      <vt:lpstr>PLANILHA ORÇAMENTÁRIA (2)</vt:lpstr>
      <vt:lpstr>Composição Unitária </vt:lpstr>
      <vt:lpstr>Composição Unitária</vt:lpstr>
      <vt:lpstr>'PLANILHA ORÇAMENTÁRIA (2)'!_FiltrarBancodeDados</vt:lpstr>
      <vt:lpstr>'Composição Unitária'!Area_de_impressao</vt:lpstr>
      <vt:lpstr>'Composição Unitária '!Area_de_impressao</vt:lpstr>
      <vt:lpstr>'PLANILHA ORÇAMENTÁRIA'!Area_de_impressao</vt:lpstr>
      <vt:lpstr>'PLANILHA ORÇAMENTÁRIA (2)'!Area_de_impressao</vt:lpstr>
      <vt:lpstr>'Composição Unitária'!Print_Area_0</vt:lpstr>
      <vt:lpstr>'Composição Unitária '!Print_Area_0</vt:lpstr>
      <vt:lpstr>'PLANILHA ORÇAMENTÁRIA'!Print_Area_0</vt:lpstr>
      <vt:lpstr>'PLANILHA ORÇAMENTÁRIA (2)'!Print_Area_0</vt:lpstr>
      <vt:lpstr>'Composição Unitária'!Print_Area_0_0</vt:lpstr>
      <vt:lpstr>'Composição Unitária '!Print_Area_0_0</vt:lpstr>
      <vt:lpstr>'PLANILHA ORÇAMENTÁRIA'!Print_Area_0_0</vt:lpstr>
      <vt:lpstr>'PLANILHA ORÇAMENTÁRIA (2)'!Print_Area_0_0</vt:lpstr>
      <vt:lpstr>'Composição Unitária'!Print_Area_0_0_0</vt:lpstr>
      <vt:lpstr>'Composição Unitária '!Print_Area_0_0_0</vt:lpstr>
      <vt:lpstr>'PLANILHA ORÇAMENTÁRIA'!Print_Area_0_0_0</vt:lpstr>
      <vt:lpstr>'PLANILHA ORÇAMENTÁRIA (2)'!Print_Area_0_0_0</vt:lpstr>
      <vt:lpstr>'Composição Unitária'!Print_Area_0_0_0_0</vt:lpstr>
      <vt:lpstr>'Composição Unitária '!Print_Area_0_0_0_0</vt:lpstr>
      <vt:lpstr>'PLANILHA ORÇAMENTÁRIA'!Print_Area_0_0_0_0</vt:lpstr>
      <vt:lpstr>'PLANILHA ORÇAMENTÁRIA (2)'!Print_Area_0_0_0_0</vt:lpstr>
      <vt:lpstr>'Composição Unitária'!Print_Area_0_0_0_0_0</vt:lpstr>
      <vt:lpstr>'Composição Unitária '!Print_Area_0_0_0_0_0</vt:lpstr>
      <vt:lpstr>'PLANILHA ORÇAMENTÁRIA'!Print_Area_0_0_0_0_0</vt:lpstr>
      <vt:lpstr>'PLANILHA ORÇAMENTÁRIA (2)'!Print_Area_0_0_0_0_0</vt:lpstr>
      <vt:lpstr>'Composição Unitária'!Print_Area_0_0_0_0_0_0</vt:lpstr>
      <vt:lpstr>'Composição Unitária '!Print_Area_0_0_0_0_0_0</vt:lpstr>
      <vt:lpstr>'PLANILHA ORÇAMENTÁRIA'!Print_Area_0_0_0_0_0_0</vt:lpstr>
      <vt:lpstr>'PLANILHA ORÇAMENTÁRIA (2)'!Print_Area_0_0_0_0_0_0</vt:lpstr>
      <vt:lpstr>'Composição Unitária'!Print_Area_0_0_0_0_0_0_0</vt:lpstr>
      <vt:lpstr>'Composição Unitária '!Print_Area_0_0_0_0_0_0_0</vt:lpstr>
      <vt:lpstr>'PLANILHA ORÇAMENTÁRIA'!Print_Area_0_0_0_0_0_0_0</vt:lpstr>
      <vt:lpstr>'PLANILHA ORÇAMENTÁRIA (2)'!Print_Area_0_0_0_0_0_0_0</vt:lpstr>
      <vt:lpstr>'Composição Unitária'!Print_Area_0_0_0_0_0_0_0_0</vt:lpstr>
      <vt:lpstr>'Composição Unitária '!Print_Area_0_0_0_0_0_0_0_0</vt:lpstr>
      <vt:lpstr>'PLANILHA ORÇAMENTÁRIA'!Print_Area_0_0_0_0_0_0_0_0</vt:lpstr>
      <vt:lpstr>'PLANILHA ORÇAMENTÁRIA (2)'!Print_Area_0_0_0_0_0_0_0_0</vt:lpstr>
      <vt:lpstr>'PLANILHA ORÇAMENTÁRIA'!Print_Area_0_0_0_0_0_0_0_0_0</vt:lpstr>
      <vt:lpstr>'PLANILHA ORÇAMENTÁRIA (2)'!Print_Area_0_0_0_0_0_0_0_0_0</vt:lpstr>
      <vt:lpstr>'PLANILHA ORÇAMENTÁRIA'!Print_Area_0_0_0_0_0_0_0_0_0_0</vt:lpstr>
      <vt:lpstr>'PLANILHA ORÇAMENTÁRIA (2)'!Print_Area_0_0_0_0_0_0_0_0_0_0</vt:lpstr>
      <vt:lpstr>'PLANILHA ORÇAMENTÁRIA'!Print_Area_0_0_0_0_0_0_0_0_0_0_0</vt:lpstr>
      <vt:lpstr>'PLANILHA ORÇAMENTÁRIA (2)'!Print_Area_0_0_0_0_0_0_0_0_0_0_0</vt:lpstr>
      <vt:lpstr>'Composição Unitária'!Titulos_de_impressao</vt:lpstr>
      <vt:lpstr>'Composição Unitária '!Titulos_de_impressao</vt:lpstr>
      <vt:lpstr>'PLANILHA ORÇAMENTÁRIA'!Titulos_de_impressao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Lais</dc:creator>
  <cp:lastModifiedBy>Lais</cp:lastModifiedBy>
  <cp:revision>65</cp:revision>
  <cp:lastPrinted>2017-02-10T14:48:51Z</cp:lastPrinted>
  <dcterms:created xsi:type="dcterms:W3CDTF">2016-09-08T18:12:16Z</dcterms:created>
  <dcterms:modified xsi:type="dcterms:W3CDTF">2017-03-30T14:17:05Z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